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630" yWindow="-195" windowWidth="12390" windowHeight="12510" tabRatio="700"/>
  </bookViews>
  <sheets>
    <sheet name="OfficeServ 7400" sheetId="6" r:id="rId1"/>
    <sheet name="OfficeServ 7200" sheetId="7" r:id="rId2"/>
    <sheet name="OfficeServ 7100" sheetId="8" r:id="rId3"/>
    <sheet name="OfficeServ 7070" sheetId="9" r:id="rId4"/>
    <sheet name="OLD" sheetId="12" r:id="rId5"/>
  </sheets>
  <definedNames>
    <definedName name="_xlnm._FilterDatabase" localSheetId="3" hidden="1">'OfficeServ 7070'!$A$3:$E$34</definedName>
    <definedName name="_xlnm._FilterDatabase" localSheetId="2" hidden="1">'OfficeServ 7100'!$A$3:$E$50</definedName>
    <definedName name="_xlnm._FilterDatabase" localSheetId="1" hidden="1">'OfficeServ 7200'!$A$3:$E$51</definedName>
    <definedName name="_xlnm._FilterDatabase" localSheetId="0" hidden="1">'OfficeServ 7400'!$A$3:$E$54</definedName>
  </definedNames>
  <calcPr calcId="124519"/>
</workbook>
</file>

<file path=xl/calcChain.xml><?xml version="1.0" encoding="utf-8"?>
<calcChain xmlns="http://schemas.openxmlformats.org/spreadsheetml/2006/main">
  <c r="E21" i="7"/>
  <c r="E22"/>
  <c r="E23"/>
  <c r="E24"/>
  <c r="H3" i="9"/>
  <c r="H3" i="8"/>
  <c r="D56" i="9"/>
  <c r="E55"/>
  <c r="E54"/>
  <c r="E53"/>
  <c r="E52"/>
  <c r="E51"/>
  <c r="E50"/>
  <c r="E49"/>
  <c r="E48"/>
  <c r="E47"/>
  <c r="E46"/>
  <c r="E45"/>
  <c r="E44"/>
  <c r="E43"/>
  <c r="E42"/>
  <c r="E41"/>
  <c r="E40"/>
  <c r="E39"/>
  <c r="D72" i="8"/>
  <c r="E71"/>
  <c r="E70"/>
  <c r="E69"/>
  <c r="E68"/>
  <c r="E67"/>
  <c r="E66"/>
  <c r="E65"/>
  <c r="E64"/>
  <c r="E63"/>
  <c r="E62"/>
  <c r="E61"/>
  <c r="E60"/>
  <c r="E59"/>
  <c r="E58"/>
  <c r="E57"/>
  <c r="E56"/>
  <c r="E55"/>
  <c r="D74" i="7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D77" i="6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33" i="9"/>
  <c r="E32"/>
  <c r="E31"/>
  <c r="E30"/>
  <c r="E29"/>
  <c r="E28"/>
  <c r="E27"/>
  <c r="E26"/>
  <c r="E25"/>
  <c r="E24"/>
  <c r="E23"/>
  <c r="E22"/>
  <c r="E21"/>
  <c r="E20"/>
  <c r="E19"/>
  <c r="E18"/>
  <c r="E17"/>
  <c r="E16"/>
  <c r="E34"/>
  <c r="E15"/>
  <c r="E49" i="8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50" i="7"/>
  <c r="E49"/>
  <c r="E48"/>
  <c r="E47"/>
  <c r="E46"/>
  <c r="E45"/>
  <c r="E44"/>
  <c r="E43"/>
  <c r="E42"/>
  <c r="E41"/>
  <c r="E40"/>
  <c r="E39"/>
  <c r="E38"/>
  <c r="E37"/>
  <c r="E36"/>
  <c r="E35"/>
  <c r="E34"/>
  <c r="E51"/>
  <c r="E33"/>
  <c r="E32"/>
  <c r="D34" i="9"/>
  <c r="D50" i="8"/>
  <c r="D51" i="7"/>
  <c r="E42" i="6"/>
  <c r="D54"/>
  <c r="E53"/>
  <c r="E52"/>
  <c r="E51"/>
  <c r="E50"/>
  <c r="E49"/>
  <c r="E46"/>
  <c r="E47"/>
  <c r="E8"/>
  <c r="E7"/>
  <c r="D4"/>
  <c r="D6"/>
  <c r="E45"/>
  <c r="D4" i="7"/>
  <c r="E4"/>
  <c r="I3" i="8"/>
  <c r="I3" i="6"/>
  <c r="I3" i="7"/>
  <c r="F13" i="12"/>
  <c r="F12"/>
  <c r="F11"/>
  <c r="F10"/>
  <c r="E14" i="8"/>
  <c r="E19" i="6"/>
  <c r="E15" i="7"/>
  <c r="F16" i="12"/>
  <c r="F15"/>
  <c r="F14"/>
  <c r="H3" i="7"/>
  <c r="H3" i="6"/>
  <c r="F9" i="12"/>
  <c r="F6"/>
  <c r="F5"/>
  <c r="F4"/>
  <c r="F3"/>
  <c r="E10" i="8"/>
  <c r="E11" i="7"/>
  <c r="E28" i="6"/>
  <c r="K14" i="8"/>
  <c r="E8" i="7"/>
  <c r="E15" i="6"/>
  <c r="E27"/>
  <c r="E41"/>
  <c r="E43"/>
  <c r="E44"/>
  <c r="E48"/>
  <c r="J3" i="8"/>
  <c r="J3" i="7"/>
  <c r="J3" i="6"/>
  <c r="G3" i="8"/>
  <c r="F3"/>
  <c r="G3" i="7"/>
  <c r="F3"/>
  <c r="F3" i="9"/>
  <c r="J3"/>
  <c r="I3"/>
  <c r="G3"/>
  <c r="G3" i="6"/>
  <c r="F3"/>
  <c r="D10" i="9"/>
  <c r="E9"/>
  <c r="E10"/>
  <c r="E8"/>
  <c r="E7"/>
  <c r="E6"/>
  <c r="E5"/>
  <c r="E4"/>
  <c r="D26" i="8"/>
  <c r="E25"/>
  <c r="E24"/>
  <c r="E23"/>
  <c r="E22"/>
  <c r="E21"/>
  <c r="E20"/>
  <c r="E19"/>
  <c r="E18"/>
  <c r="E17"/>
  <c r="E16"/>
  <c r="E15"/>
  <c r="E13"/>
  <c r="E12"/>
  <c r="E11"/>
  <c r="E9"/>
  <c r="E8"/>
  <c r="E7"/>
  <c r="E6"/>
  <c r="E5"/>
  <c r="E4"/>
  <c r="E26" i="7"/>
  <c r="E25"/>
  <c r="E20"/>
  <c r="E19"/>
  <c r="E18"/>
  <c r="E17"/>
  <c r="E16"/>
  <c r="E14"/>
  <c r="E13"/>
  <c r="E12"/>
  <c r="E10"/>
  <c r="E9"/>
  <c r="E7"/>
  <c r="E5"/>
  <c r="E17" i="6"/>
  <c r="E18"/>
  <c r="E20"/>
  <c r="E21"/>
  <c r="E22"/>
  <c r="E23"/>
  <c r="E24"/>
  <c r="E25"/>
  <c r="E26"/>
  <c r="E29"/>
  <c r="E35"/>
  <c r="E36"/>
  <c r="E37"/>
  <c r="E38"/>
  <c r="E54"/>
  <c r="E39"/>
  <c r="E40"/>
  <c r="E5"/>
  <c r="E9"/>
  <c r="E11"/>
  <c r="E10"/>
  <c r="E12"/>
  <c r="E13"/>
  <c r="E16"/>
  <c r="E14"/>
  <c r="K21" i="9"/>
  <c r="K4"/>
  <c r="K37" i="8"/>
  <c r="K16"/>
  <c r="K8"/>
  <c r="K47" i="7"/>
  <c r="K35"/>
  <c r="K18"/>
  <c r="K44" i="6"/>
  <c r="K23"/>
  <c r="K12"/>
  <c r="K25"/>
  <c r="K40"/>
  <c r="K5" i="7"/>
  <c r="K13"/>
  <c r="K46"/>
  <c r="K19" i="8"/>
  <c r="K24"/>
  <c r="K35"/>
  <c r="K19" i="9"/>
  <c r="K39" i="8"/>
  <c r="K15"/>
  <c r="K12" i="7"/>
  <c r="K4"/>
  <c r="K39" i="6"/>
  <c r="K27"/>
  <c r="K4"/>
  <c r="K9"/>
  <c r="K25" i="7"/>
  <c r="K36"/>
  <c r="K9" i="8"/>
  <c r="K17"/>
  <c r="K5" i="9"/>
  <c r="K22"/>
  <c r="K10" i="8"/>
  <c r="K28" i="6"/>
  <c r="K9" i="9"/>
  <c r="K33" i="8"/>
  <c r="K21"/>
  <c r="K13"/>
  <c r="K41" i="7"/>
  <c r="K32"/>
  <c r="K16"/>
  <c r="K13" i="6"/>
  <c r="K17"/>
  <c r="K24"/>
  <c r="K35"/>
  <c r="K8" i="7"/>
  <c r="K37"/>
  <c r="K45"/>
  <c r="K46" i="8"/>
  <c r="K23" i="9"/>
  <c r="K29"/>
  <c r="K15"/>
  <c r="K7"/>
  <c r="K40" i="8"/>
  <c r="K31"/>
  <c r="K23"/>
  <c r="K39" i="7"/>
  <c r="K17"/>
  <c r="K9"/>
  <c r="K36" i="6"/>
  <c r="K22"/>
  <c r="K5"/>
  <c r="K6"/>
  <c r="K20"/>
  <c r="K14" i="7"/>
  <c r="K40"/>
  <c r="K12" i="8"/>
  <c r="K20"/>
  <c r="K36"/>
  <c r="K44"/>
  <c r="K15" i="7"/>
  <c r="K19" i="6"/>
  <c r="K31" i="9"/>
  <c r="K25" i="8"/>
  <c r="K6" i="7"/>
  <c r="K14" i="6"/>
  <c r="K23" i="7"/>
  <c r="K26"/>
  <c r="K10" i="6"/>
  <c r="K45" i="8"/>
  <c r="K11" i="7"/>
  <c r="K17" i="9"/>
  <c r="K48" i="7"/>
  <c r="K16" i="6"/>
  <c r="K22" i="8"/>
  <c r="K7"/>
  <c r="K48" i="6"/>
  <c r="K29"/>
  <c r="K16" i="9"/>
  <c r="K5" i="8"/>
  <c r="K4"/>
  <c r="K34"/>
  <c r="K38"/>
  <c r="K6" i="9"/>
  <c r="K20"/>
  <c r="K37" i="6"/>
  <c r="K43"/>
  <c r="K38"/>
  <c r="K19" i="7"/>
  <c r="K15" i="6"/>
  <c r="K33" i="7"/>
  <c r="K34"/>
  <c r="K18" i="6"/>
  <c r="K24" i="9"/>
  <c r="K8"/>
  <c r="K26" i="6"/>
  <c r="K11" i="8"/>
  <c r="K18"/>
  <c r="K41" i="6"/>
  <c r="K47"/>
  <c r="K6" i="8"/>
  <c r="K30" i="9"/>
  <c r="K28"/>
  <c r="K7" i="7"/>
  <c r="K21" i="6"/>
  <c r="K38" i="7"/>
  <c r="K18" i="9"/>
  <c r="K47" i="8"/>
  <c r="K20" i="7"/>
  <c r="K11" i="6"/>
  <c r="K10" i="7"/>
  <c r="K32" i="8"/>
  <c r="E74" i="7"/>
  <c r="E72" i="8"/>
  <c r="E56" i="9"/>
  <c r="E77" i="6"/>
  <c r="D6" i="7"/>
  <c r="E6" i="6"/>
  <c r="D30"/>
  <c r="E4"/>
  <c r="E6" i="7"/>
  <c r="D27"/>
  <c r="I1" i="9"/>
  <c r="K1"/>
  <c r="E26" i="8"/>
  <c r="E27" i="7"/>
  <c r="I1"/>
  <c r="K1"/>
  <c r="E50" i="8"/>
  <c r="E30" i="6"/>
  <c r="I1"/>
  <c r="K1"/>
  <c r="I1" i="8"/>
  <c r="K1"/>
</calcChain>
</file>

<file path=xl/sharedStrings.xml><?xml version="1.0" encoding="utf-8"?>
<sst xmlns="http://schemas.openxmlformats.org/spreadsheetml/2006/main" count="579" uniqueCount="209">
  <si>
    <t>Код модели</t>
  </si>
  <si>
    <t>Описание</t>
  </si>
  <si>
    <t>модуль цифровых абонентских линий, 8 портов</t>
  </si>
  <si>
    <t>коммутатор с возможностью подачи питания на Ethernet устройства и гигабитными uplink</t>
  </si>
  <si>
    <t>управляемый гигабитный коммутатор</t>
  </si>
  <si>
    <t>модуль маршрутизатора 1Gbps</t>
  </si>
  <si>
    <t>модуль сетевой безопасности</t>
  </si>
  <si>
    <r>
      <t>Office</t>
    </r>
    <r>
      <rPr>
        <b/>
        <sz val="24"/>
        <color indexed="23"/>
        <rFont val="Tahoma"/>
        <family val="2"/>
        <charset val="204"/>
      </rPr>
      <t>Serv</t>
    </r>
    <r>
      <rPr>
        <b/>
        <sz val="24"/>
        <rFont val="Tahoma"/>
        <family val="2"/>
        <charset val="204"/>
      </rPr>
      <t xml:space="preserve"> </t>
    </r>
    <r>
      <rPr>
        <b/>
        <sz val="24"/>
        <color indexed="10"/>
        <rFont val="굴림"/>
      </rPr>
      <t>Терминалы</t>
    </r>
  </si>
  <si>
    <t>дочерний модуль в системный телефон, 1 аналоговый порт (для аппаратов S1ED, S2ED)</t>
  </si>
  <si>
    <t>системный телефонный аппарат, жкд, 12 программируемых клавиш</t>
  </si>
  <si>
    <t>системный телефонный аппарат, жкд, 24 программируемые клавиши</t>
  </si>
  <si>
    <t>системный телефонный аппарат, жкд, 6 программируемых клавиш</t>
  </si>
  <si>
    <t>консоль, 48 программируемых клавиш</t>
  </si>
  <si>
    <t>Цена</t>
  </si>
  <si>
    <t>Количество</t>
  </si>
  <si>
    <t>Стоимость</t>
  </si>
  <si>
    <t>Карта аналоговых абонентских линий, 4 порта</t>
  </si>
  <si>
    <r>
      <t>Office</t>
    </r>
    <r>
      <rPr>
        <b/>
        <sz val="24"/>
        <color indexed="23"/>
        <rFont val="Tahoma"/>
        <family val="2"/>
        <charset val="204"/>
      </rPr>
      <t>Serv</t>
    </r>
    <r>
      <rPr>
        <b/>
        <sz val="24"/>
        <rFont val="Tahoma"/>
        <family val="2"/>
        <charset val="204"/>
      </rPr>
      <t xml:space="preserve"> </t>
    </r>
    <r>
      <rPr>
        <b/>
        <sz val="24"/>
        <color indexed="10"/>
        <rFont val="Tahoma"/>
        <family val="2"/>
        <charset val="204"/>
      </rPr>
      <t>7200</t>
    </r>
  </si>
  <si>
    <r>
      <t>Office</t>
    </r>
    <r>
      <rPr>
        <b/>
        <sz val="24"/>
        <color indexed="23"/>
        <rFont val="Tahoma"/>
        <family val="2"/>
        <charset val="204"/>
      </rPr>
      <t>Serv</t>
    </r>
    <r>
      <rPr>
        <b/>
        <sz val="24"/>
        <rFont val="Tahoma"/>
        <family val="2"/>
        <charset val="204"/>
      </rPr>
      <t xml:space="preserve"> </t>
    </r>
    <r>
      <rPr>
        <b/>
        <sz val="24"/>
        <color indexed="10"/>
        <rFont val="Tahoma"/>
        <family val="2"/>
        <charset val="204"/>
      </rPr>
      <t>7400</t>
    </r>
  </si>
  <si>
    <r>
      <t>Office</t>
    </r>
    <r>
      <rPr>
        <b/>
        <sz val="24"/>
        <color indexed="23"/>
        <rFont val="Tahoma"/>
        <family val="2"/>
        <charset val="204"/>
      </rPr>
      <t xml:space="preserve">Serv </t>
    </r>
    <r>
      <rPr>
        <b/>
        <sz val="24"/>
        <color indexed="10"/>
        <rFont val="Tahoma"/>
        <family val="2"/>
        <charset val="204"/>
      </rPr>
      <t>7100</t>
    </r>
  </si>
  <si>
    <r>
      <t>Office</t>
    </r>
    <r>
      <rPr>
        <b/>
        <sz val="24"/>
        <color indexed="23"/>
        <rFont val="Tahoma"/>
        <family val="2"/>
        <charset val="204"/>
      </rPr>
      <t>Serv</t>
    </r>
    <r>
      <rPr>
        <b/>
        <sz val="24"/>
        <rFont val="Tahoma"/>
        <family val="2"/>
        <charset val="204"/>
      </rPr>
      <t xml:space="preserve"> </t>
    </r>
    <r>
      <rPr>
        <b/>
        <sz val="24"/>
        <color indexed="10"/>
        <rFont val="Tahoma"/>
        <family val="2"/>
        <charset val="204"/>
      </rPr>
      <t>7070</t>
    </r>
  </si>
  <si>
    <t>CO</t>
  </si>
  <si>
    <t>PRI</t>
  </si>
  <si>
    <t>IP</t>
  </si>
  <si>
    <t>D</t>
  </si>
  <si>
    <t>A</t>
  </si>
  <si>
    <t>Модуль аналоговых абонентских линий, 8 портов + 3 платоместа для дочерних карт</t>
  </si>
  <si>
    <t>Модуль E1/ISDN PRI</t>
  </si>
  <si>
    <t>Плата цифровых абонентов, 4 порта</t>
  </si>
  <si>
    <t>Плата аналоговых абонентов, 4 порта</t>
  </si>
  <si>
    <t>консоль SMT-I5264D, 64 программируемые клавиши</t>
  </si>
  <si>
    <t>OS7400BCNF</t>
  </si>
  <si>
    <t>KP-AP8-WCN</t>
  </si>
  <si>
    <t>Руб. (с НДС)</t>
  </si>
  <si>
    <t>Цена со скидкой</t>
  </si>
  <si>
    <t>KP-OSDABST</t>
  </si>
  <si>
    <t>Заглушка</t>
  </si>
  <si>
    <t>KP-OSDAWMB</t>
  </si>
  <si>
    <t>Комплект настенного монтажа</t>
  </si>
  <si>
    <t>KP-OSDB4B</t>
  </si>
  <si>
    <t>Модуль ISDN BRI S/T (4 порта)</t>
  </si>
  <si>
    <t>OS7400B8H4</t>
  </si>
  <si>
    <t>Модуль абонентских линий (8 цифровых + 8 аналоговых портов),CID,DTMF-приемники</t>
  </si>
  <si>
    <t>Модуль аналоговых абонентских линий, 8 портов,CID,DTMF-приемники</t>
  </si>
  <si>
    <t>Модуль аналоговых абонентских линий, 16 портов</t>
  </si>
  <si>
    <t>OS7400B8S3</t>
  </si>
  <si>
    <t>Модуль внешних аналоговых линий, 8 портов</t>
  </si>
  <si>
    <t>Модуль внешних аналоговых линий, 16 портов</t>
  </si>
  <si>
    <t>Модуль цифровых абонентских линий, 16 портов</t>
  </si>
  <si>
    <t>KP-OSDB8T2</t>
  </si>
  <si>
    <t>KP-OSDB16T</t>
  </si>
  <si>
    <t>KP-OSDBDL2</t>
  </si>
  <si>
    <t>Модуль процессора блока расширения для OfficeServ 7200</t>
  </si>
  <si>
    <t>OS7200BLCP</t>
  </si>
  <si>
    <t>Дочерняя карта сервисных функций (MoH, Page)</t>
  </si>
  <si>
    <t>KP-OSDBMIS</t>
  </si>
  <si>
    <t>Процессорный модуль OfficeServ 7200 MP20</t>
  </si>
  <si>
    <t>KP-OSDBTE1</t>
  </si>
  <si>
    <t>Шасси OfficeServ 7200 с блоком питания, 5 универсальных слотов + 1 процессорный</t>
  </si>
  <si>
    <t>OS7200WSD</t>
  </si>
  <si>
    <t>KP-OSDBMP2</t>
  </si>
  <si>
    <t>KP-OSDMA</t>
  </si>
  <si>
    <t>Дочерняя плата к LCP, DTMF+R2+CID</t>
  </si>
  <si>
    <t>KPOS74BCRM</t>
  </si>
  <si>
    <t>Плата процессора блока расширения Office Serv 7400</t>
  </si>
  <si>
    <t>OS7400BLP</t>
  </si>
  <si>
    <t>Медиа шлюз Samsung OS74-OAS 16 VoIP - каналов. G.711, G.723, G.729, T38 + медиа-прокси сервер до 64 каналов</t>
  </si>
  <si>
    <t>KPOS74BOAS</t>
  </si>
  <si>
    <t>KPOS74BMGI/AUA</t>
  </si>
  <si>
    <t>Шлюз IP телефонии для OfficeServ 7400, 64 канала</t>
  </si>
  <si>
    <t>Модуль центрального процессора OfficeServ 7400</t>
  </si>
  <si>
    <t>Плата ISDN PRI, 2 потока по 30 каналов</t>
  </si>
  <si>
    <t>KPOS74BTEP</t>
  </si>
  <si>
    <t>KPOS74BMPM</t>
  </si>
  <si>
    <t>Office Serv 7400 Шасси 19", 12 слотов</t>
  </si>
  <si>
    <t>KPOS74MA</t>
  </si>
  <si>
    <t>OS7400WSD</t>
  </si>
  <si>
    <t>SD карта с ПО OfficeServ 7400</t>
  </si>
  <si>
    <t>Модуль конференц-моста 24 канала</t>
  </si>
  <si>
    <t>OfficeServ 7100: Шасси, 19", 3 слота</t>
  </si>
  <si>
    <t>KPOS71M</t>
  </si>
  <si>
    <t>Модуль процессора OfficeServ 7100</t>
  </si>
  <si>
    <t>KPOS71BMP3</t>
  </si>
  <si>
    <t>Универсальная интерфейсная карта</t>
  </si>
  <si>
    <t>KPOS71BUNI</t>
  </si>
  <si>
    <t>KPOS71BDLM</t>
  </si>
  <si>
    <t>Плата внешних линий, 4 порта для OfficeServ 7070/7100</t>
  </si>
  <si>
    <t>KPOS71BTRM</t>
  </si>
  <si>
    <t>Карта BRI, 2 порта</t>
  </si>
  <si>
    <t>KPOS71BBRM</t>
  </si>
  <si>
    <t>SD карта с ПО OfficeServ 7100</t>
  </si>
  <si>
    <t>OS7100WSD</t>
  </si>
  <si>
    <t>OfficeServ 7070: Базовый блок (4TRK+4DLI+8SLI+5LOC)</t>
  </si>
  <si>
    <t>OS-707MA</t>
  </si>
  <si>
    <t>OS-707BE8S</t>
  </si>
  <si>
    <t>OS-710BDLM</t>
  </si>
  <si>
    <t>OS-707BSL2</t>
  </si>
  <si>
    <t>OS-707BPRM</t>
  </si>
  <si>
    <t>Голосовая почта , до 16 каналов( RTP) или 20 каналов (SRTP) и до 4 FAX-каналов ( лицензирование), Flash 4 GB,Linux (По умолчанию в системе без лицензии открыто 4 VM канала и 0 FAX каналов)</t>
  </si>
  <si>
    <t>Лицензия на 1 канал голосовой почты  ( для OS7400BVM2/RUA)</t>
  </si>
  <si>
    <t>Лицензия на 1 факс-канал  ( для OS7400BVM2/RUA)</t>
  </si>
  <si>
    <t>OS7400BVM2</t>
  </si>
  <si>
    <t>OS7000WVMS</t>
  </si>
  <si>
    <t>OS7000WFAX</t>
  </si>
  <si>
    <t>Цифровой тлф. с РУС.ЖКИ на 7 программ. клавиши</t>
  </si>
  <si>
    <t>Цифровой тлф. с РУС.ЖКИ на 14 программ. клавиши</t>
  </si>
  <si>
    <t>Цифровой тлф. с РУС.ЖКИ на 21 программ. клавиши</t>
  </si>
  <si>
    <t>Цифровой тлф. с РУС.ЖКИ на 38 программ. клавиши</t>
  </si>
  <si>
    <t>доп. консоль на 64 программ. клавиши</t>
  </si>
  <si>
    <t>KPDP07SBR</t>
  </si>
  <si>
    <t>KPDP14SBR</t>
  </si>
  <si>
    <t>KPDP14SER</t>
  </si>
  <si>
    <t>KPDP21SER</t>
  </si>
  <si>
    <t>KPDP38SER</t>
  </si>
  <si>
    <t>KPDP64SDSD</t>
  </si>
  <si>
    <t>IP телефон SMT-i5243D, ЖКД, 14 +5 программируемах клавиша , клавиша навигации, русифицированный</t>
  </si>
  <si>
    <t>IP телефон SMT-i3105D, ЖКД, 5 программируемых клавиш, русифицированный</t>
  </si>
  <si>
    <t>IP тлф. с РУС.ЖКИ на 7 программ. клавиши, БП в комплекте</t>
  </si>
  <si>
    <t>IP тлф. с РУС.ЖКИ на 14 программ. клавиши, БП в комплекте</t>
  </si>
  <si>
    <t>IP тлф. с РУС.ЖКИ на 21 программ. клавиши, БП в комплекте</t>
  </si>
  <si>
    <t>Ключ для активации 1 канала конференц-моста OS7400BCNF (до 24 каналов на плату)</t>
  </si>
  <si>
    <t>KPIP07SER</t>
  </si>
  <si>
    <t>KPIP14SER</t>
  </si>
  <si>
    <t>KPIP21SER</t>
  </si>
  <si>
    <t>SMT-i5210D</t>
  </si>
  <si>
    <t>SMT-i5230D</t>
  </si>
  <si>
    <t>SMT-I5243D</t>
  </si>
  <si>
    <t>SMT-I5264D</t>
  </si>
  <si>
    <t>SMT-I3105D</t>
  </si>
  <si>
    <t>ИТОГО</t>
  </si>
  <si>
    <t>SD карта с ПО OfficeServ 7200</t>
  </si>
  <si>
    <t>OS7400SL3</t>
  </si>
  <si>
    <t>KPOS74BMGI</t>
  </si>
  <si>
    <t>KP-OSDB8D</t>
  </si>
  <si>
    <t>KPDCS-S2ED</t>
  </si>
  <si>
    <t>KPDCS-S6ED</t>
  </si>
  <si>
    <t>KPDCS-SDSD</t>
  </si>
  <si>
    <t>KPDCS-S1ED</t>
  </si>
  <si>
    <t>KPDCS-B1SD</t>
  </si>
  <si>
    <t>KPOS74BGWS</t>
  </si>
  <si>
    <t>KPOS74BGWM</t>
  </si>
  <si>
    <t>KPOS74BGSM</t>
  </si>
  <si>
    <t>KPOS74BGLM</t>
  </si>
  <si>
    <t>SIP телефон( видео) SMT-i5343K, ЖКД, 3*4 програм. клавиш , клавиша навигации, USB, WIFI, Bluetooth, NFC, Camera ( опционально)</t>
  </si>
  <si>
    <t>SMT-AW53CA</t>
  </si>
  <si>
    <t>USB видео камера</t>
  </si>
  <si>
    <t>KPOS71BSLM</t>
  </si>
  <si>
    <t>SMT-I6010K</t>
  </si>
  <si>
    <t>SMT-I6011K</t>
  </si>
  <si>
    <t>SMT-I6020K</t>
  </si>
  <si>
    <t>SMT-I6021K</t>
  </si>
  <si>
    <t>SMT-I60WB</t>
  </si>
  <si>
    <t>SMT-i5220D</t>
  </si>
  <si>
    <t>SIP телефон SMT-i5210D, ЖКД, 14 программируемых клавиш, русифицированный</t>
  </si>
  <si>
    <t>SIP телефон SMT-i5220D, ЖКД, 24 программируемых клавиш, русифицированный</t>
  </si>
  <si>
    <t>SIP телефон SMT-i5230D, ЖКД, 5 программируемых клавиш с прокруткой по назначению, клавиша навигации, русифицированный</t>
  </si>
  <si>
    <t>SIP-телефон SMT-I6010K LCD экран 3,2” (128х64),РoЕ,GbE,12 программируемых клавиш,USB,русификация</t>
  </si>
  <si>
    <t>SIP-телефон SMT-I6011K LCD экран 3,2” (128х64),WiFi/Bluetooth, РoЕ,GbE,12 программируемых клавиш,USB,русификация</t>
  </si>
  <si>
    <t>SIP-телефон SMT-I6020K LCD экран 3,2” (384х160),РoЕ,GbE,24 программируемых клавиш,USB,русификация</t>
  </si>
  <si>
    <t>SIP-телефон SMT-I6210K LCD экран 3,2” (384х160),WiFi/Bluetooth, РoЕ,GbE,24 программируемых клавиш,USB,русификация</t>
  </si>
  <si>
    <t>настенное крепление</t>
  </si>
  <si>
    <t>OS7-WCA1/RUS</t>
  </si>
  <si>
    <t>OS7-WCN1/RUS</t>
  </si>
  <si>
    <t>OS7-WCO1/RUS</t>
  </si>
  <si>
    <t>OS7-WDV/RUS</t>
  </si>
  <si>
    <t>OS7-WEGUL/RUS</t>
  </si>
  <si>
    <t>OS7-WES/RUS</t>
  </si>
  <si>
    <t>OS7-WFAX1/RUS</t>
  </si>
  <si>
    <t>OS7-WFMC1/RUS</t>
  </si>
  <si>
    <t>OS7-WHS01/RUS</t>
  </si>
  <si>
    <t>OS7-WIOS1/RUS</t>
  </si>
  <si>
    <t>OS7-WIP1/RUS</t>
  </si>
  <si>
    <t>OS7-WMG1/RUS</t>
  </si>
  <si>
    <t>OS7-WMX1/RUS</t>
  </si>
  <si>
    <t>OS7-WOP1/RUS</t>
  </si>
  <si>
    <t>OS7-WOT1/RUS</t>
  </si>
  <si>
    <t>OS7-WSP1/RUS</t>
  </si>
  <si>
    <t>OS7-WSPN70/RUS</t>
  </si>
  <si>
    <t>OS7-WSPN71/RUS</t>
  </si>
  <si>
    <t>OS7-WSPN72/RUS</t>
  </si>
  <si>
    <t>OS7-WSPN74/RUS</t>
  </si>
  <si>
    <t>OS7-WSS01/RUS</t>
  </si>
  <si>
    <t>OS7-WVM1/RUS</t>
  </si>
  <si>
    <t>OS7-WVMS1/RUS</t>
  </si>
  <si>
    <t>SMT-I5343K</t>
  </si>
  <si>
    <t>Организация доступа к 1-му приложению по управлению терминалом с PC OS7000</t>
  </si>
  <si>
    <t>Организация доступа к 1-му каналу конференции OS7000</t>
  </si>
  <si>
    <t>Организация доступа к 1-му приложению Communicator для РС OS7000</t>
  </si>
  <si>
    <t>Организация доступа к программе по сбору статистики (Data View) OS7000</t>
  </si>
  <si>
    <t>Организация доступа к шлюзу E-mail Getway с почтовыми сист. сторон. производ. OS7000</t>
  </si>
  <si>
    <t>Организация доступа к WEB-интерфейсу для управления терминалом (Easy Set) OS7000</t>
  </si>
  <si>
    <t>Организация доступа к 1-му каналу телефакса OS7100/7200/7400</t>
  </si>
  <si>
    <t>Организация доступа к 1-му программномуо клиенту терминала абонента - WE VoIP Android OS7000</t>
  </si>
  <si>
    <t>Организация доступа к 1-му Н323-транку OS7000</t>
  </si>
  <si>
    <t>Организация доступа к 1-му программному клиенту терминала абонента - WE VoIP iOS OS7000</t>
  </si>
  <si>
    <t>Организация доступа к 1-му стандартному SIP-телефону стороннего производителя OS7000</t>
  </si>
  <si>
    <t>Организация доступа к 1-му каналу VoIP (MGI) OS7070/7100</t>
  </si>
  <si>
    <t>Организация доступа к 1-му Mobile Extension (Mobex) OS7000</t>
  </si>
  <si>
    <t>Организация доступа к фунции обработки вызовов оператором (OS Operator) OS7000</t>
  </si>
  <si>
    <t>Организация доступа к 1-му интерфейсу поддержки TAPI (Open TSP) OS7000</t>
  </si>
  <si>
    <t>Организация доступа к 1-му программному IP-телефону (SoftPhone) для РС OS7000</t>
  </si>
  <si>
    <t>Организация доступа к протоколу объединения станций SPNET OS7070</t>
  </si>
  <si>
    <t>Организация доступа к протоколу объединения станций SPNET OS7100</t>
  </si>
  <si>
    <t>Организация доступа к протоколу объединения станций SPNET OS7200</t>
  </si>
  <si>
    <t>Организация доступа к протоколу объединения станций SPNET OS7400</t>
  </si>
  <si>
    <t>Организация доступа к 1-му SIP-транку OS7000</t>
  </si>
  <si>
    <t>Организация доступа к 1-му каналу голосовой почты OS7070/7100</t>
  </si>
  <si>
    <t>Организация доступа к 1-му каналу голосовой почты OS7100/7200/7400</t>
  </si>
  <si>
    <r>
      <t>Office</t>
    </r>
    <r>
      <rPr>
        <b/>
        <sz val="24"/>
        <color indexed="23"/>
        <rFont val="Tahoma"/>
        <family val="2"/>
        <charset val="204"/>
      </rPr>
      <t>Serv</t>
    </r>
    <r>
      <rPr>
        <b/>
        <sz val="24"/>
        <rFont val="Tahoma"/>
        <family val="2"/>
        <charset val="204"/>
      </rPr>
      <t xml:space="preserve"> </t>
    </r>
    <r>
      <rPr>
        <b/>
        <sz val="24"/>
        <color indexed="10"/>
        <rFont val="굴림"/>
      </rPr>
      <t>Лицензии</t>
    </r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</si>
</sst>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&quot;Да&quot;;&quot;Да&quot;;&quot;Нет&quot;"/>
    <numFmt numFmtId="166" formatCode="_-* #,##0&quot;р.&quot;_-;\-* #,##0&quot;р.&quot;_-;_-* &quot;-&quot;??&quot;р.&quot;_-;_-@_-"/>
  </numFmts>
  <fonts count="16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24"/>
      <name val="Tahoma"/>
      <family val="2"/>
      <charset val="204"/>
    </font>
    <font>
      <b/>
      <sz val="24"/>
      <color indexed="23"/>
      <name val="Tahoma"/>
      <family val="2"/>
      <charset val="204"/>
    </font>
    <font>
      <b/>
      <sz val="24"/>
      <color indexed="10"/>
      <name val="Tahoma"/>
      <family val="2"/>
      <charset val="204"/>
    </font>
    <font>
      <b/>
      <sz val="24"/>
      <color indexed="10"/>
      <name val="굴림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2"/>
      <name val="바탕체"/>
      <family val="1"/>
      <charset val="129"/>
    </font>
    <font>
      <sz val="9"/>
      <name val="Arial Cyr"/>
      <charset val="204"/>
    </font>
    <font>
      <sz val="10"/>
      <name val="Arial"/>
      <family val="2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4" fillId="0" borderId="0"/>
    <xf numFmtId="0" fontId="10" fillId="0" borderId="0"/>
    <xf numFmtId="164" fontId="1" fillId="0" borderId="0" applyFont="0" applyFill="0" applyBorder="0" applyAlignment="0" applyProtection="0"/>
    <xf numFmtId="0" fontId="9" fillId="0" borderId="0"/>
  </cellStyleXfs>
  <cellXfs count="110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1" fontId="2" fillId="0" borderId="1" xfId="0" applyNumberFormat="1" applyFont="1" applyBorder="1"/>
    <xf numFmtId="1" fontId="2" fillId="0" borderId="2" xfId="0" applyNumberFormat="1" applyFont="1" applyBorder="1"/>
    <xf numFmtId="2" fontId="0" fillId="0" borderId="0" xfId="0" applyNumberFormat="1"/>
    <xf numFmtId="1" fontId="0" fillId="0" borderId="0" xfId="0" applyNumberFormat="1"/>
    <xf numFmtId="0" fontId="2" fillId="2" borderId="3" xfId="0" applyFont="1" applyFill="1" applyBorder="1" applyAlignment="1">
      <alignment horizontal="left" vertical="top"/>
    </xf>
    <xf numFmtId="0" fontId="7" fillId="3" borderId="1" xfId="0" applyFont="1" applyFill="1" applyBorder="1"/>
    <xf numFmtId="1" fontId="2" fillId="3" borderId="1" xfId="0" applyNumberFormat="1" applyFont="1" applyFill="1" applyBorder="1"/>
    <xf numFmtId="1" fontId="2" fillId="4" borderId="1" xfId="0" applyNumberFormat="1" applyFont="1" applyFill="1" applyBorder="1"/>
    <xf numFmtId="0" fontId="7" fillId="4" borderId="1" xfId="0" applyFont="1" applyFill="1" applyBorder="1"/>
    <xf numFmtId="1" fontId="2" fillId="5" borderId="1" xfId="0" applyNumberFormat="1" applyFont="1" applyFill="1" applyBorder="1"/>
    <xf numFmtId="0" fontId="7" fillId="5" borderId="1" xfId="0" applyFont="1" applyFill="1" applyBorder="1"/>
    <xf numFmtId="0" fontId="7" fillId="6" borderId="1" xfId="0" applyFont="1" applyFill="1" applyBorder="1"/>
    <xf numFmtId="0" fontId="7" fillId="7" borderId="1" xfId="0" applyFont="1" applyFill="1" applyBorder="1"/>
    <xf numFmtId="1" fontId="2" fillId="7" borderId="1" xfId="0" applyNumberFormat="1" applyFont="1" applyFill="1" applyBorder="1"/>
    <xf numFmtId="1" fontId="7" fillId="6" borderId="1" xfId="0" applyNumberFormat="1" applyFont="1" applyFill="1" applyBorder="1"/>
    <xf numFmtId="1" fontId="7" fillId="5" borderId="1" xfId="0" applyNumberFormat="1" applyFont="1" applyFill="1" applyBorder="1"/>
    <xf numFmtId="0" fontId="2" fillId="0" borderId="1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/>
    </xf>
    <xf numFmtId="0" fontId="2" fillId="0" borderId="5" xfId="0" applyFont="1" applyBorder="1"/>
    <xf numFmtId="0" fontId="2" fillId="0" borderId="6" xfId="0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0" fillId="5" borderId="12" xfId="0" applyNumberFormat="1" applyFill="1" applyBorder="1"/>
    <xf numFmtId="0" fontId="11" fillId="0" borderId="1" xfId="5" applyFont="1" applyFill="1" applyBorder="1" applyAlignment="1">
      <alignment wrapText="1"/>
    </xf>
    <xf numFmtId="0" fontId="15" fillId="0" borderId="1" xfId="5" applyFont="1" applyFill="1" applyBorder="1" applyAlignment="1">
      <alignment wrapText="1"/>
    </xf>
    <xf numFmtId="0" fontId="11" fillId="0" borderId="1" xfId="5" applyFont="1" applyFill="1" applyBorder="1" applyAlignment="1"/>
    <xf numFmtId="0" fontId="15" fillId="0" borderId="1" xfId="3" applyFont="1" applyFill="1" applyBorder="1" applyAlignment="1">
      <alignment horizontal="left" vertical="center" wrapText="1"/>
    </xf>
    <xf numFmtId="0" fontId="15" fillId="0" borderId="1" xfId="3" applyFont="1" applyFill="1" applyBorder="1" applyAlignment="1">
      <alignment horizontal="left" vertical="center"/>
    </xf>
    <xf numFmtId="0" fontId="11" fillId="8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2" fillId="8" borderId="1" xfId="1" applyNumberFormat="1" applyFont="1" applyFill="1" applyBorder="1" applyAlignment="1">
      <alignment horizontal="right" vertical="center"/>
    </xf>
    <xf numFmtId="3" fontId="13" fillId="0" borderId="1" xfId="4" applyNumberFormat="1" applyFont="1" applyFill="1" applyBorder="1" applyAlignment="1">
      <alignment horizontal="right" vertical="center"/>
    </xf>
    <xf numFmtId="0" fontId="0" fillId="9" borderId="13" xfId="0" applyFill="1" applyBorder="1"/>
    <xf numFmtId="2" fontId="0" fillId="5" borderId="13" xfId="0" applyNumberFormat="1" applyFill="1" applyBorder="1"/>
    <xf numFmtId="0" fontId="7" fillId="5" borderId="14" xfId="0" applyFont="1" applyFill="1" applyBorder="1"/>
    <xf numFmtId="0" fontId="7" fillId="6" borderId="14" xfId="0" applyFont="1" applyFill="1" applyBorder="1"/>
    <xf numFmtId="0" fontId="7" fillId="7" borderId="14" xfId="0" applyFont="1" applyFill="1" applyBorder="1"/>
    <xf numFmtId="0" fontId="7" fillId="3" borderId="14" xfId="0" applyFont="1" applyFill="1" applyBorder="1"/>
    <xf numFmtId="0" fontId="7" fillId="9" borderId="15" xfId="0" applyFont="1" applyFill="1" applyBorder="1"/>
    <xf numFmtId="0" fontId="0" fillId="9" borderId="16" xfId="0" applyFill="1" applyBorder="1"/>
    <xf numFmtId="2" fontId="7" fillId="9" borderId="16" xfId="0" applyNumberFormat="1" applyFont="1" applyFill="1" applyBorder="1"/>
    <xf numFmtId="2" fontId="2" fillId="0" borderId="10" xfId="0" applyNumberFormat="1" applyFont="1" applyFill="1" applyBorder="1"/>
    <xf numFmtId="0" fontId="11" fillId="0" borderId="5" xfId="5" applyFont="1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11" fillId="8" borderId="2" xfId="0" applyFont="1" applyFill="1" applyBorder="1" applyAlignment="1">
      <alignment wrapText="1"/>
    </xf>
    <xf numFmtId="0" fontId="15" fillId="8" borderId="5" xfId="0" applyFont="1" applyFill="1" applyBorder="1" applyAlignment="1">
      <alignment horizontal="left"/>
    </xf>
    <xf numFmtId="0" fontId="15" fillId="0" borderId="5" xfId="5" applyFont="1" applyFill="1" applyBorder="1" applyAlignment="1">
      <alignment horizontal="left"/>
    </xf>
    <xf numFmtId="0" fontId="11" fillId="0" borderId="5" xfId="5" applyFont="1" applyFill="1" applyBorder="1" applyAlignment="1">
      <alignment horizontal="left" vertical="center"/>
    </xf>
    <xf numFmtId="0" fontId="15" fillId="0" borderId="5" xfId="5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49" fontId="15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11" fillId="0" borderId="2" xfId="5" applyFont="1" applyFill="1" applyBorder="1" applyAlignment="1">
      <alignment wrapText="1"/>
    </xf>
    <xf numFmtId="0" fontId="11" fillId="0" borderId="5" xfId="5" applyFont="1" applyFill="1" applyBorder="1" applyAlignment="1"/>
    <xf numFmtId="0" fontId="8" fillId="4" borderId="4" xfId="0" applyFont="1" applyFill="1" applyBorder="1" applyAlignment="1">
      <alignment vertical="top"/>
    </xf>
    <xf numFmtId="0" fontId="7" fillId="5" borderId="1" xfId="0" applyFont="1" applyFill="1" applyBorder="1" applyAlignment="1"/>
    <xf numFmtId="0" fontId="7" fillId="6" borderId="1" xfId="0" applyFont="1" applyFill="1" applyBorder="1" applyAlignment="1"/>
    <xf numFmtId="0" fontId="7" fillId="7" borderId="1" xfId="0" applyFont="1" applyFill="1" applyBorder="1" applyAlignment="1"/>
    <xf numFmtId="0" fontId="7" fillId="3" borderId="1" xfId="0" applyFont="1" applyFill="1" applyBorder="1" applyAlignment="1"/>
    <xf numFmtId="0" fontId="2" fillId="2" borderId="3" xfId="0" applyFont="1" applyFill="1" applyBorder="1" applyAlignment="1">
      <alignment vertical="top"/>
    </xf>
    <xf numFmtId="0" fontId="0" fillId="0" borderId="0" xfId="0" applyAlignment="1"/>
    <xf numFmtId="0" fontId="11" fillId="0" borderId="17" xfId="5" applyFont="1" applyFill="1" applyBorder="1" applyAlignment="1">
      <alignment horizontal="left"/>
    </xf>
    <xf numFmtId="0" fontId="11" fillId="0" borderId="14" xfId="5" applyFont="1" applyFill="1" applyBorder="1" applyAlignment="1">
      <alignment wrapText="1"/>
    </xf>
    <xf numFmtId="1" fontId="2" fillId="0" borderId="14" xfId="0" applyNumberFormat="1" applyFont="1" applyBorder="1"/>
    <xf numFmtId="2" fontId="2" fillId="0" borderId="18" xfId="0" applyNumberFormat="1" applyFont="1" applyBorder="1"/>
    <xf numFmtId="0" fontId="8" fillId="2" borderId="19" xfId="0" applyFont="1" applyFill="1" applyBorder="1" applyAlignment="1">
      <alignment vertical="top"/>
    </xf>
    <xf numFmtId="0" fontId="8" fillId="2" borderId="20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vertical="top"/>
    </xf>
    <xf numFmtId="0" fontId="8" fillId="2" borderId="21" xfId="0" applyFont="1" applyFill="1" applyBorder="1" applyAlignment="1">
      <alignment vertical="top"/>
    </xf>
    <xf numFmtId="2" fontId="0" fillId="0" borderId="0" xfId="0" applyNumberFormat="1" applyAlignment="1"/>
    <xf numFmtId="0" fontId="8" fillId="2" borderId="20" xfId="0" applyFont="1" applyFill="1" applyBorder="1" applyAlignment="1">
      <alignment horizontal="right"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2" fontId="0" fillId="0" borderId="1" xfId="0" applyNumberFormat="1" applyFont="1" applyBorder="1"/>
    <xf numFmtId="3" fontId="2" fillId="8" borderId="1" xfId="1" applyNumberFormat="1" applyFont="1" applyFill="1" applyBorder="1"/>
    <xf numFmtId="3" fontId="2" fillId="8" borderId="2" xfId="1" applyNumberFormat="1" applyFont="1" applyFill="1" applyBorder="1"/>
    <xf numFmtId="0" fontId="0" fillId="0" borderId="1" xfId="0" applyBorder="1"/>
    <xf numFmtId="0" fontId="0" fillId="0" borderId="1" xfId="0" applyFont="1" applyBorder="1"/>
    <xf numFmtId="0" fontId="2" fillId="0" borderId="1" xfId="0" applyFont="1" applyFill="1" applyBorder="1" applyAlignment="1">
      <alignment horizontal="right" vertical="top"/>
    </xf>
    <xf numFmtId="0" fontId="8" fillId="2" borderId="22" xfId="0" applyFont="1" applyFill="1" applyBorder="1" applyAlignment="1">
      <alignment vertical="top"/>
    </xf>
    <xf numFmtId="0" fontId="8" fillId="2" borderId="3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/>
    </xf>
    <xf numFmtId="0" fontId="8" fillId="2" borderId="23" xfId="0" applyFont="1" applyFill="1" applyBorder="1" applyAlignment="1">
      <alignment vertical="top"/>
    </xf>
    <xf numFmtId="2" fontId="2" fillId="0" borderId="1" xfId="0" applyNumberFormat="1" applyFont="1" applyBorder="1"/>
    <xf numFmtId="0" fontId="11" fillId="0" borderId="1" xfId="5" applyFont="1" applyFill="1" applyBorder="1" applyAlignment="1">
      <alignment horizontal="left"/>
    </xf>
    <xf numFmtId="2" fontId="0" fillId="0" borderId="0" xfId="0" applyNumberFormat="1" applyBorder="1"/>
    <xf numFmtId="0" fontId="11" fillId="0" borderId="1" xfId="5" applyFont="1" applyFill="1" applyBorder="1" applyAlignment="1">
      <alignment horizontal="left" vertical="center"/>
    </xf>
    <xf numFmtId="166" fontId="2" fillId="8" borderId="1" xfId="4" applyNumberFormat="1" applyFont="1" applyFill="1" applyBorder="1"/>
    <xf numFmtId="3" fontId="2" fillId="0" borderId="1" xfId="1" applyNumberFormat="1" applyFont="1" applyFill="1" applyBorder="1"/>
    <xf numFmtId="3" fontId="2" fillId="0" borderId="4" xfId="1" applyNumberFormat="1" applyFont="1" applyFill="1" applyBorder="1"/>
    <xf numFmtId="3" fontId="2" fillId="0" borderId="2" xfId="1" applyNumberFormat="1" applyFont="1" applyFill="1" applyBorder="1"/>
    <xf numFmtId="3" fontId="2" fillId="0" borderId="1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/>
    <xf numFmtId="3" fontId="2" fillId="0" borderId="24" xfId="1" applyNumberFormat="1" applyFont="1" applyFill="1" applyBorder="1"/>
    <xf numFmtId="0" fontId="11" fillId="10" borderId="1" xfId="5" applyFont="1" applyFill="1" applyBorder="1" applyAlignment="1">
      <alignment horizontal="left" vertical="center"/>
    </xf>
    <xf numFmtId="0" fontId="11" fillId="10" borderId="1" xfId="5" applyFont="1" applyFill="1" applyBorder="1" applyAlignment="1">
      <alignment wrapText="1"/>
    </xf>
    <xf numFmtId="166" fontId="2" fillId="10" borderId="1" xfId="4" applyNumberFormat="1" applyFont="1" applyFill="1" applyBorder="1"/>
    <xf numFmtId="1" fontId="2" fillId="10" borderId="1" xfId="0" applyNumberFormat="1" applyFont="1" applyFill="1" applyBorder="1"/>
    <xf numFmtId="2" fontId="2" fillId="10" borderId="10" xfId="0" applyNumberFormat="1" applyFont="1" applyFill="1" applyBorder="1"/>
  </cellXfs>
  <cellStyles count="6">
    <cellStyle name="Comma [0]_Sheet1" xfId="1"/>
    <cellStyle name="Normal 17" xfId="2"/>
    <cellStyle name="Normal_Sheet1" xfId="3"/>
    <cellStyle name="Денежный" xfId="4" builtinId="4"/>
    <cellStyle name="Обычный" xfId="0" builtinId="0"/>
    <cellStyle name="Обычный_Samsung_price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K77"/>
  <sheetViews>
    <sheetView tabSelected="1" workbookViewId="0">
      <pane ySplit="3" topLeftCell="A4" activePane="bottomLeft" state="frozen"/>
      <selection pane="bottomLeft" activeCell="B20" sqref="B20"/>
    </sheetView>
  </sheetViews>
  <sheetFormatPr defaultRowHeight="12.75"/>
  <cols>
    <col min="1" max="1" width="19.140625" customWidth="1"/>
    <col min="2" max="2" width="74" customWidth="1"/>
    <col min="3" max="3" width="14.42578125" style="37" customWidth="1"/>
    <col min="4" max="4" width="13.140625" bestFit="1" customWidth="1"/>
    <col min="5" max="5" width="12.28515625" bestFit="1" customWidth="1"/>
    <col min="6" max="6" width="8.5703125" style="6" bestFit="1" customWidth="1"/>
    <col min="7" max="7" width="8.7109375" customWidth="1"/>
    <col min="8" max="9" width="10.7109375" bestFit="1" customWidth="1"/>
    <col min="10" max="10" width="12" bestFit="1" customWidth="1"/>
    <col min="11" max="11" width="15.5703125" hidden="1" customWidth="1"/>
  </cols>
  <sheetData>
    <row r="1" spans="1:11" ht="30.75" thickBot="1">
      <c r="B1" s="2" t="s">
        <v>18</v>
      </c>
      <c r="G1" s="46" t="s">
        <v>129</v>
      </c>
      <c r="H1" s="47"/>
      <c r="I1" s="48">
        <f>SUM(E30,E54,E77)</f>
        <v>221840</v>
      </c>
      <c r="J1" s="40" t="s">
        <v>33</v>
      </c>
      <c r="K1" s="29" t="e">
        <f>I1*#REF!</f>
        <v>#REF!</v>
      </c>
    </row>
    <row r="2" spans="1:11" ht="13.5" thickBot="1">
      <c r="F2" s="12" t="s">
        <v>21</v>
      </c>
      <c r="G2" s="14" t="s">
        <v>22</v>
      </c>
      <c r="H2" s="15" t="s">
        <v>23</v>
      </c>
      <c r="I2" s="16" t="s">
        <v>24</v>
      </c>
      <c r="J2" s="9" t="s">
        <v>25</v>
      </c>
    </row>
    <row r="3" spans="1:11" s="70" customFormat="1" ht="13.5" thickBot="1">
      <c r="A3" s="75" t="s">
        <v>0</v>
      </c>
      <c r="B3" s="76" t="s">
        <v>1</v>
      </c>
      <c r="C3" s="77" t="s">
        <v>13</v>
      </c>
      <c r="D3" s="77" t="s">
        <v>14</v>
      </c>
      <c r="E3" s="78" t="s">
        <v>15</v>
      </c>
      <c r="F3" s="64">
        <f>D16*8+D17*16</f>
        <v>0</v>
      </c>
      <c r="G3" s="65">
        <f>D12*2+D13</f>
        <v>0</v>
      </c>
      <c r="H3" s="66">
        <f>D14*64+D15*16</f>
        <v>0</v>
      </c>
      <c r="I3" s="67">
        <f>D20*16+D19*8+D21*8</f>
        <v>0</v>
      </c>
      <c r="J3" s="68">
        <f>D21*8+D22*8+D23*16</f>
        <v>0</v>
      </c>
      <c r="K3" s="69" t="s">
        <v>34</v>
      </c>
    </row>
    <row r="4" spans="1:11">
      <c r="A4" s="71" t="s">
        <v>75</v>
      </c>
      <c r="B4" s="72" t="s">
        <v>74</v>
      </c>
      <c r="C4" s="99">
        <v>128480</v>
      </c>
      <c r="D4" s="73">
        <f>CEILING(SUM(D5,D12:D15,D12:D24,D27)/11,1)</f>
        <v>1</v>
      </c>
      <c r="E4" s="74">
        <f>D4*C4</f>
        <v>128480</v>
      </c>
      <c r="K4" s="24" t="e">
        <f>C4*#REF!</f>
        <v>#REF!</v>
      </c>
    </row>
    <row r="5" spans="1:11">
      <c r="A5" s="50" t="s">
        <v>73</v>
      </c>
      <c r="B5" s="30" t="s">
        <v>70</v>
      </c>
      <c r="C5" s="99">
        <v>57120</v>
      </c>
      <c r="D5" s="4">
        <v>1</v>
      </c>
      <c r="E5" s="27">
        <f>D5*C5</f>
        <v>57120</v>
      </c>
      <c r="K5" s="25" t="e">
        <f>C5*#REF!</f>
        <v>#REF!</v>
      </c>
    </row>
    <row r="6" spans="1:11">
      <c r="A6" s="50" t="s">
        <v>65</v>
      </c>
      <c r="B6" s="30" t="s">
        <v>64</v>
      </c>
      <c r="C6" s="99">
        <v>32560</v>
      </c>
      <c r="D6" s="4">
        <f>D4</f>
        <v>1</v>
      </c>
      <c r="E6" s="27">
        <f>D6*C6</f>
        <v>32560</v>
      </c>
      <c r="K6" s="25" t="e">
        <f>C6*#REF!</f>
        <v>#REF!</v>
      </c>
    </row>
    <row r="7" spans="1:11">
      <c r="A7" s="56" t="s">
        <v>61</v>
      </c>
      <c r="B7" s="30" t="s">
        <v>58</v>
      </c>
      <c r="C7" s="100">
        <v>45040</v>
      </c>
      <c r="D7" s="4"/>
      <c r="E7" s="27">
        <f>D7*C7</f>
        <v>0</v>
      </c>
      <c r="K7" s="25"/>
    </row>
    <row r="8" spans="1:11">
      <c r="A8" s="57" t="s">
        <v>53</v>
      </c>
      <c r="B8" s="31" t="s">
        <v>52</v>
      </c>
      <c r="C8" s="100">
        <v>16880</v>
      </c>
      <c r="D8" s="4"/>
      <c r="E8" s="27">
        <f>D8*C8</f>
        <v>0</v>
      </c>
      <c r="K8" s="25"/>
    </row>
    <row r="9" spans="1:11">
      <c r="A9" s="55" t="s">
        <v>76</v>
      </c>
      <c r="B9" s="31" t="s">
        <v>77</v>
      </c>
      <c r="C9" s="99">
        <v>3680</v>
      </c>
      <c r="D9" s="4">
        <v>1</v>
      </c>
      <c r="E9" s="27">
        <f t="shared" ref="E9:E29" si="0">D9*C9</f>
        <v>3680</v>
      </c>
      <c r="K9" s="25" t="e">
        <f>C9*#REF!</f>
        <v>#REF!</v>
      </c>
    </row>
    <row r="10" spans="1:11">
      <c r="A10" s="50" t="s">
        <v>63</v>
      </c>
      <c r="B10" s="30" t="s">
        <v>62</v>
      </c>
      <c r="C10" s="99">
        <v>20400</v>
      </c>
      <c r="D10" s="4"/>
      <c r="E10" s="27">
        <f>D10*C10</f>
        <v>0</v>
      </c>
      <c r="K10" s="25" t="e">
        <f>C10*#REF!</f>
        <v>#REF!</v>
      </c>
    </row>
    <row r="11" spans="1:11">
      <c r="A11" s="56" t="s">
        <v>55</v>
      </c>
      <c r="B11" s="30" t="s">
        <v>54</v>
      </c>
      <c r="C11" s="100">
        <v>9840</v>
      </c>
      <c r="D11" s="4"/>
      <c r="E11" s="27">
        <f t="shared" si="0"/>
        <v>0</v>
      </c>
      <c r="K11" s="25" t="e">
        <f>C11*#REF!</f>
        <v>#REF!</v>
      </c>
    </row>
    <row r="12" spans="1:11">
      <c r="A12" s="50" t="s">
        <v>72</v>
      </c>
      <c r="B12" s="30" t="s">
        <v>71</v>
      </c>
      <c r="C12" s="99">
        <v>50320</v>
      </c>
      <c r="D12" s="13"/>
      <c r="E12" s="49">
        <f t="shared" si="0"/>
        <v>0</v>
      </c>
      <c r="K12" s="25" t="e">
        <f>C12*#REF!</f>
        <v>#REF!</v>
      </c>
    </row>
    <row r="13" spans="1:11">
      <c r="A13" s="56" t="s">
        <v>57</v>
      </c>
      <c r="B13" s="30" t="s">
        <v>27</v>
      </c>
      <c r="C13" s="100">
        <v>34320</v>
      </c>
      <c r="D13" s="13"/>
      <c r="E13" s="49">
        <f t="shared" si="0"/>
        <v>0</v>
      </c>
      <c r="K13" s="25" t="e">
        <f>C13*#REF!</f>
        <v>#REF!</v>
      </c>
    </row>
    <row r="14" spans="1:11">
      <c r="A14" s="50" t="s">
        <v>132</v>
      </c>
      <c r="B14" s="30" t="s">
        <v>69</v>
      </c>
      <c r="C14" s="99">
        <v>183360</v>
      </c>
      <c r="D14" s="108"/>
      <c r="E14" s="49">
        <f>D14*C14</f>
        <v>0</v>
      </c>
      <c r="K14" s="25" t="e">
        <f>C14*#REF!</f>
        <v>#REF!</v>
      </c>
    </row>
    <row r="15" spans="1:11" ht="24">
      <c r="A15" s="50" t="s">
        <v>67</v>
      </c>
      <c r="B15" s="30" t="s">
        <v>66</v>
      </c>
      <c r="C15" s="99">
        <v>42400</v>
      </c>
      <c r="D15" s="108"/>
      <c r="E15" s="49">
        <f>D15*C15</f>
        <v>0</v>
      </c>
      <c r="K15" s="25" t="e">
        <f>C15*#REF!</f>
        <v>#REF!</v>
      </c>
    </row>
    <row r="16" spans="1:11">
      <c r="A16" s="57" t="s">
        <v>49</v>
      </c>
      <c r="B16" s="31" t="s">
        <v>46</v>
      </c>
      <c r="C16" s="100">
        <v>21440</v>
      </c>
      <c r="D16" s="11"/>
      <c r="E16" s="49">
        <f t="shared" si="0"/>
        <v>0</v>
      </c>
      <c r="K16" s="25" t="e">
        <f>C16*#REF!</f>
        <v>#REF!</v>
      </c>
    </row>
    <row r="17" spans="1:11">
      <c r="A17" s="56" t="s">
        <v>50</v>
      </c>
      <c r="B17" s="30" t="s">
        <v>47</v>
      </c>
      <c r="C17" s="100">
        <v>35200</v>
      </c>
      <c r="D17" s="11"/>
      <c r="E17" s="49">
        <f t="shared" si="0"/>
        <v>0</v>
      </c>
      <c r="K17" s="25" t="e">
        <f>C17*#REF!</f>
        <v>#REF!</v>
      </c>
    </row>
    <row r="18" spans="1:11">
      <c r="A18" s="58" t="s">
        <v>39</v>
      </c>
      <c r="B18" s="30" t="s">
        <v>40</v>
      </c>
      <c r="C18" s="100">
        <v>42080</v>
      </c>
      <c r="D18" s="4"/>
      <c r="E18" s="49">
        <f t="shared" si="0"/>
        <v>0</v>
      </c>
      <c r="K18" s="25" t="e">
        <f>C18*#REF!</f>
        <v>#REF!</v>
      </c>
    </row>
    <row r="19" spans="1:11">
      <c r="A19" s="81" t="s">
        <v>133</v>
      </c>
      <c r="B19" s="82" t="s">
        <v>2</v>
      </c>
      <c r="C19" s="100">
        <v>17920</v>
      </c>
      <c r="D19" s="17"/>
      <c r="E19" s="49">
        <f t="shared" si="0"/>
        <v>0</v>
      </c>
      <c r="K19" s="25" t="e">
        <f>C19*#REF!</f>
        <v>#REF!</v>
      </c>
    </row>
    <row r="20" spans="1:11">
      <c r="A20" s="56" t="s">
        <v>51</v>
      </c>
      <c r="B20" s="30" t="s">
        <v>48</v>
      </c>
      <c r="C20" s="100">
        <v>23280</v>
      </c>
      <c r="D20" s="17"/>
      <c r="E20" s="49">
        <f t="shared" si="0"/>
        <v>0</v>
      </c>
      <c r="K20" s="25" t="e">
        <f>C20*#REF!</f>
        <v>#REF!</v>
      </c>
    </row>
    <row r="21" spans="1:11">
      <c r="A21" s="59" t="s">
        <v>41</v>
      </c>
      <c r="B21" s="31" t="s">
        <v>42</v>
      </c>
      <c r="C21" s="100">
        <v>25280</v>
      </c>
      <c r="D21" s="10"/>
      <c r="E21" s="49">
        <f t="shared" si="0"/>
        <v>0</v>
      </c>
      <c r="K21" s="25" t="e">
        <f>C21*#REF!</f>
        <v>#REF!</v>
      </c>
    </row>
    <row r="22" spans="1:11">
      <c r="A22" s="59" t="s">
        <v>45</v>
      </c>
      <c r="B22" s="31" t="s">
        <v>43</v>
      </c>
      <c r="C22" s="100">
        <v>18320</v>
      </c>
      <c r="D22" s="10"/>
      <c r="E22" s="49">
        <f t="shared" si="0"/>
        <v>0</v>
      </c>
      <c r="K22" s="25" t="e">
        <f>C22*#REF!</f>
        <v>#REF!</v>
      </c>
    </row>
    <row r="23" spans="1:11">
      <c r="A23" s="59" t="s">
        <v>131</v>
      </c>
      <c r="B23" s="31" t="s">
        <v>44</v>
      </c>
      <c r="C23" s="100">
        <v>27040</v>
      </c>
      <c r="D23" s="10"/>
      <c r="E23" s="49">
        <f t="shared" si="0"/>
        <v>0</v>
      </c>
      <c r="K23" s="25" t="e">
        <f>C23*#REF!</f>
        <v>#REF!</v>
      </c>
    </row>
    <row r="24" spans="1:11" ht="36">
      <c r="A24" s="60" t="s">
        <v>101</v>
      </c>
      <c r="B24" s="33" t="s">
        <v>98</v>
      </c>
      <c r="C24" s="99">
        <v>57600</v>
      </c>
      <c r="D24" s="4"/>
      <c r="E24" s="49">
        <f t="shared" si="0"/>
        <v>0</v>
      </c>
      <c r="K24" s="25" t="e">
        <f>C24*#REF!</f>
        <v>#REF!</v>
      </c>
    </row>
    <row r="25" spans="1:11">
      <c r="A25" s="60" t="s">
        <v>102</v>
      </c>
      <c r="B25" s="34" t="s">
        <v>99</v>
      </c>
      <c r="C25" s="39">
        <v>1920</v>
      </c>
      <c r="D25" s="4"/>
      <c r="E25" s="27">
        <f t="shared" si="0"/>
        <v>0</v>
      </c>
      <c r="K25" s="25" t="e">
        <f>C25*#REF!</f>
        <v>#REF!</v>
      </c>
    </row>
    <row r="26" spans="1:11">
      <c r="A26" s="60" t="s">
        <v>103</v>
      </c>
      <c r="B26" s="34" t="s">
        <v>100</v>
      </c>
      <c r="C26" s="39">
        <v>2080</v>
      </c>
      <c r="D26" s="4"/>
      <c r="E26" s="27">
        <f t="shared" si="0"/>
        <v>0</v>
      </c>
      <c r="K26" s="25" t="e">
        <f>C26*#REF!</f>
        <v>#REF!</v>
      </c>
    </row>
    <row r="27" spans="1:11">
      <c r="A27" s="50" t="s">
        <v>31</v>
      </c>
      <c r="B27" s="30" t="s">
        <v>78</v>
      </c>
      <c r="C27" s="99">
        <v>67840</v>
      </c>
      <c r="D27" s="4"/>
      <c r="E27" s="27">
        <f t="shared" si="0"/>
        <v>0</v>
      </c>
      <c r="K27" s="25" t="e">
        <f>C27*#REF!</f>
        <v>#REF!</v>
      </c>
    </row>
    <row r="28" spans="1:11" ht="12.75" customHeight="1">
      <c r="A28" s="54" t="s">
        <v>32</v>
      </c>
      <c r="B28" s="31" t="s">
        <v>120</v>
      </c>
      <c r="C28" s="99">
        <v>3120</v>
      </c>
      <c r="D28" s="4"/>
      <c r="E28" s="27">
        <f t="shared" si="0"/>
        <v>0</v>
      </c>
      <c r="K28" s="25" t="e">
        <f>C28*#REF!</f>
        <v>#REF!</v>
      </c>
    </row>
    <row r="29" spans="1:11" ht="13.5" thickBot="1">
      <c r="A29" s="61" t="s">
        <v>35</v>
      </c>
      <c r="B29" s="62" t="s">
        <v>36</v>
      </c>
      <c r="C29" s="101">
        <v>2160</v>
      </c>
      <c r="D29" s="5"/>
      <c r="E29" s="28">
        <f t="shared" si="0"/>
        <v>0</v>
      </c>
      <c r="K29" s="26" t="e">
        <f>C29*#REF!</f>
        <v>#REF!</v>
      </c>
    </row>
    <row r="30" spans="1:11">
      <c r="A30" s="36"/>
      <c r="B30" s="3"/>
      <c r="D30" s="7">
        <f>SUM(D5:D29)</f>
        <v>3</v>
      </c>
      <c r="E30" s="6">
        <f>SUM(E4:E29)</f>
        <v>221840</v>
      </c>
    </row>
    <row r="31" spans="1:11">
      <c r="A31" s="36"/>
    </row>
    <row r="32" spans="1:11" ht="31.5">
      <c r="A32" s="36"/>
      <c r="B32" s="2" t="s">
        <v>7</v>
      </c>
    </row>
    <row r="33" spans="1:11" ht="13.5" thickBot="1">
      <c r="A33" s="36"/>
    </row>
    <row r="34" spans="1:11" ht="13.5" thickBot="1">
      <c r="A34" s="75" t="s">
        <v>0</v>
      </c>
      <c r="B34" s="76" t="s">
        <v>1</v>
      </c>
      <c r="C34" s="77" t="s">
        <v>13</v>
      </c>
      <c r="D34" s="77" t="s">
        <v>14</v>
      </c>
      <c r="E34" s="78" t="s">
        <v>15</v>
      </c>
    </row>
    <row r="35" spans="1:11">
      <c r="A35" s="50" t="s">
        <v>109</v>
      </c>
      <c r="B35" s="32" t="s">
        <v>104</v>
      </c>
      <c r="C35" s="85">
        <v>10400</v>
      </c>
      <c r="D35" s="4"/>
      <c r="E35" s="27">
        <f t="shared" ref="E35:E40" si="1">D35*C35</f>
        <v>0</v>
      </c>
      <c r="K35" s="25" t="e">
        <f>C35*#REF!</f>
        <v>#REF!</v>
      </c>
    </row>
    <row r="36" spans="1:11">
      <c r="A36" s="50" t="s">
        <v>110</v>
      </c>
      <c r="B36" s="32" t="s">
        <v>105</v>
      </c>
      <c r="C36" s="85">
        <v>10720</v>
      </c>
      <c r="D36" s="4"/>
      <c r="E36" s="27">
        <f t="shared" si="1"/>
        <v>0</v>
      </c>
      <c r="K36" s="25" t="e">
        <f>C36*#REF!</f>
        <v>#REF!</v>
      </c>
    </row>
    <row r="37" spans="1:11">
      <c r="A37" s="50" t="s">
        <v>111</v>
      </c>
      <c r="B37" s="32" t="s">
        <v>105</v>
      </c>
      <c r="C37" s="85">
        <v>13760</v>
      </c>
      <c r="D37" s="4"/>
      <c r="E37" s="27">
        <f t="shared" si="1"/>
        <v>0</v>
      </c>
      <c r="K37" s="25" t="e">
        <f>C37*#REF!</f>
        <v>#REF!</v>
      </c>
    </row>
    <row r="38" spans="1:11">
      <c r="A38" s="50" t="s">
        <v>112</v>
      </c>
      <c r="B38" s="32" t="s">
        <v>106</v>
      </c>
      <c r="C38" s="85">
        <v>15600</v>
      </c>
      <c r="D38" s="4"/>
      <c r="E38" s="27">
        <f t="shared" si="1"/>
        <v>0</v>
      </c>
      <c r="K38" s="25" t="e">
        <f>C38*#REF!</f>
        <v>#REF!</v>
      </c>
    </row>
    <row r="39" spans="1:11">
      <c r="A39" s="50" t="s">
        <v>113</v>
      </c>
      <c r="B39" s="32" t="s">
        <v>107</v>
      </c>
      <c r="C39" s="85">
        <v>17280</v>
      </c>
      <c r="D39" s="4"/>
      <c r="E39" s="27">
        <f t="shared" si="1"/>
        <v>0</v>
      </c>
      <c r="K39" s="25" t="e">
        <f>C39*#REF!</f>
        <v>#REF!</v>
      </c>
    </row>
    <row r="40" spans="1:11">
      <c r="A40" s="50" t="s">
        <v>114</v>
      </c>
      <c r="B40" s="32" t="s">
        <v>108</v>
      </c>
      <c r="C40" s="85">
        <v>7840</v>
      </c>
      <c r="D40" s="4"/>
      <c r="E40" s="27">
        <f t="shared" si="1"/>
        <v>0</v>
      </c>
      <c r="K40" s="25" t="e">
        <f>C40*#REF!</f>
        <v>#REF!</v>
      </c>
    </row>
    <row r="41" spans="1:11">
      <c r="A41" s="51" t="s">
        <v>124</v>
      </c>
      <c r="B41" s="35" t="s">
        <v>153</v>
      </c>
      <c r="C41" s="85">
        <v>14000</v>
      </c>
      <c r="D41" s="4"/>
      <c r="E41" s="27">
        <f t="shared" ref="E41:E53" si="2">D41*C41</f>
        <v>0</v>
      </c>
      <c r="K41" s="25" t="e">
        <f>C41*#REF!</f>
        <v>#REF!</v>
      </c>
    </row>
    <row r="42" spans="1:11">
      <c r="A42" s="51" t="s">
        <v>152</v>
      </c>
      <c r="B42" s="35" t="s">
        <v>154</v>
      </c>
      <c r="C42" s="85">
        <v>17040</v>
      </c>
      <c r="D42" s="4"/>
      <c r="E42" s="27">
        <f t="shared" si="2"/>
        <v>0</v>
      </c>
      <c r="K42" s="25"/>
    </row>
    <row r="43" spans="1:11" ht="24">
      <c r="A43" s="51" t="s">
        <v>125</v>
      </c>
      <c r="B43" s="35" t="s">
        <v>155</v>
      </c>
      <c r="C43" s="85">
        <v>20000</v>
      </c>
      <c r="D43" s="4"/>
      <c r="E43" s="27">
        <f t="shared" si="2"/>
        <v>0</v>
      </c>
      <c r="K43" s="25" t="e">
        <f>C43*#REF!</f>
        <v>#REF!</v>
      </c>
    </row>
    <row r="44" spans="1:11" ht="24">
      <c r="A44" s="51" t="s">
        <v>126</v>
      </c>
      <c r="B44" s="35" t="s">
        <v>115</v>
      </c>
      <c r="C44" s="38">
        <v>28000</v>
      </c>
      <c r="D44" s="4"/>
      <c r="E44" s="27">
        <f t="shared" si="2"/>
        <v>0</v>
      </c>
      <c r="K44" s="25" t="e">
        <f>C44*#REF!</f>
        <v>#REF!</v>
      </c>
    </row>
    <row r="45" spans="1:11" ht="24">
      <c r="A45" s="51" t="s">
        <v>184</v>
      </c>
      <c r="B45" s="35" t="s">
        <v>143</v>
      </c>
      <c r="C45" s="85">
        <v>47870</v>
      </c>
      <c r="D45" s="4"/>
      <c r="E45" s="27">
        <f t="shared" si="2"/>
        <v>0</v>
      </c>
      <c r="K45" s="25"/>
    </row>
    <row r="46" spans="1:11">
      <c r="A46" s="51" t="s">
        <v>144</v>
      </c>
      <c r="B46" s="35" t="s">
        <v>145</v>
      </c>
      <c r="C46" s="85">
        <v>7040</v>
      </c>
      <c r="D46" s="4"/>
      <c r="E46" s="27">
        <f t="shared" si="2"/>
        <v>0</v>
      </c>
      <c r="K46" s="25"/>
    </row>
    <row r="47" spans="1:11">
      <c r="A47" s="51" t="s">
        <v>127</v>
      </c>
      <c r="B47" s="35" t="s">
        <v>30</v>
      </c>
      <c r="C47" s="85">
        <v>14800</v>
      </c>
      <c r="D47" s="4"/>
      <c r="E47" s="27">
        <f t="shared" si="2"/>
        <v>0</v>
      </c>
      <c r="K47" s="25" t="e">
        <f>C47*#REF!</f>
        <v>#REF!</v>
      </c>
    </row>
    <row r="48" spans="1:11">
      <c r="A48" s="51" t="s">
        <v>128</v>
      </c>
      <c r="B48" s="35" t="s">
        <v>116</v>
      </c>
      <c r="C48" s="85">
        <v>6960</v>
      </c>
      <c r="D48" s="4"/>
      <c r="E48" s="27">
        <f t="shared" si="2"/>
        <v>0</v>
      </c>
      <c r="K48" s="25" t="e">
        <f>C48*#REF!</f>
        <v>#REF!</v>
      </c>
    </row>
    <row r="49" spans="1:11" ht="24">
      <c r="A49" s="51" t="s">
        <v>147</v>
      </c>
      <c r="B49" s="35" t="s">
        <v>156</v>
      </c>
      <c r="C49" s="85">
        <v>16640</v>
      </c>
      <c r="D49" s="4"/>
      <c r="E49" s="27">
        <f t="shared" si="2"/>
        <v>0</v>
      </c>
      <c r="K49" s="96"/>
    </row>
    <row r="50" spans="1:11" ht="24">
      <c r="A50" s="51" t="s">
        <v>148</v>
      </c>
      <c r="B50" s="35" t="s">
        <v>157</v>
      </c>
      <c r="C50" s="85">
        <v>18240</v>
      </c>
      <c r="D50" s="4"/>
      <c r="E50" s="27">
        <f t="shared" si="2"/>
        <v>0</v>
      </c>
      <c r="K50" s="96"/>
    </row>
    <row r="51" spans="1:11" ht="24">
      <c r="A51" s="51" t="s">
        <v>149</v>
      </c>
      <c r="B51" s="35" t="s">
        <v>158</v>
      </c>
      <c r="C51" s="85">
        <v>18240</v>
      </c>
      <c r="D51" s="4"/>
      <c r="E51" s="27">
        <f t="shared" si="2"/>
        <v>0</v>
      </c>
      <c r="K51" s="96"/>
    </row>
    <row r="52" spans="1:11" ht="24">
      <c r="A52" s="51" t="s">
        <v>150</v>
      </c>
      <c r="B52" s="35" t="s">
        <v>159</v>
      </c>
      <c r="C52" s="85">
        <v>20240</v>
      </c>
      <c r="D52" s="4"/>
      <c r="E52" s="27">
        <f t="shared" si="2"/>
        <v>0</v>
      </c>
      <c r="K52" s="96"/>
    </row>
    <row r="53" spans="1:11" ht="13.5" thickBot="1">
      <c r="A53" s="52" t="s">
        <v>151</v>
      </c>
      <c r="B53" s="53" t="s">
        <v>160</v>
      </c>
      <c r="C53" s="86">
        <v>2000</v>
      </c>
      <c r="D53" s="5"/>
      <c r="E53" s="28">
        <f t="shared" si="2"/>
        <v>0</v>
      </c>
      <c r="K53" s="6"/>
    </row>
    <row r="54" spans="1:11">
      <c r="A54" s="36"/>
      <c r="D54" s="7">
        <f>SUM(D36:D48)</f>
        <v>0</v>
      </c>
      <c r="E54" s="6">
        <f>SUM(E36:E53)</f>
        <v>0</v>
      </c>
      <c r="K54" s="6"/>
    </row>
    <row r="56" spans="1:11" ht="31.5">
      <c r="B56" s="2" t="s">
        <v>208</v>
      </c>
    </row>
    <row r="57" spans="1:11" ht="13.5" thickBot="1"/>
    <row r="58" spans="1:11" ht="13.5" thickBot="1">
      <c r="A58" s="75" t="s">
        <v>0</v>
      </c>
      <c r="B58" s="76" t="s">
        <v>1</v>
      </c>
      <c r="C58" s="77" t="s">
        <v>13</v>
      </c>
      <c r="D58" s="77" t="s">
        <v>14</v>
      </c>
      <c r="E58" s="78" t="s">
        <v>15</v>
      </c>
    </row>
    <row r="59" spans="1:11">
      <c r="A59" s="97" t="s">
        <v>161</v>
      </c>
      <c r="B59" s="30" t="s">
        <v>185</v>
      </c>
      <c r="C59" s="98">
        <v>320</v>
      </c>
      <c r="D59" s="89"/>
      <c r="E59" s="27">
        <f t="shared" ref="E59:E71" si="3">D59*C59</f>
        <v>0</v>
      </c>
    </row>
    <row r="60" spans="1:11">
      <c r="A60" s="97" t="s">
        <v>162</v>
      </c>
      <c r="B60" s="30" t="s">
        <v>186</v>
      </c>
      <c r="C60" s="98">
        <v>3120</v>
      </c>
      <c r="D60" s="20"/>
      <c r="E60" s="27">
        <f t="shared" si="3"/>
        <v>0</v>
      </c>
    </row>
    <row r="61" spans="1:11">
      <c r="A61" s="97" t="s">
        <v>163</v>
      </c>
      <c r="B61" s="30" t="s">
        <v>187</v>
      </c>
      <c r="C61" s="98">
        <v>1840</v>
      </c>
      <c r="D61" s="4"/>
      <c r="E61" s="27">
        <f t="shared" si="3"/>
        <v>0</v>
      </c>
    </row>
    <row r="62" spans="1:11">
      <c r="A62" s="97" t="s">
        <v>164</v>
      </c>
      <c r="B62" s="30" t="s">
        <v>188</v>
      </c>
      <c r="C62" s="98">
        <v>20640</v>
      </c>
      <c r="D62" s="4"/>
      <c r="E62" s="27">
        <f t="shared" si="3"/>
        <v>0</v>
      </c>
    </row>
    <row r="63" spans="1:11" ht="24">
      <c r="A63" s="97" t="s">
        <v>165</v>
      </c>
      <c r="B63" s="30" t="s">
        <v>189</v>
      </c>
      <c r="C63" s="98">
        <v>4480</v>
      </c>
      <c r="D63" s="87"/>
      <c r="E63" s="27">
        <f t="shared" si="3"/>
        <v>0</v>
      </c>
    </row>
    <row r="64" spans="1:11" ht="24">
      <c r="A64" s="97" t="s">
        <v>166</v>
      </c>
      <c r="B64" s="30" t="s">
        <v>190</v>
      </c>
      <c r="C64" s="98">
        <v>480</v>
      </c>
      <c r="D64" s="88"/>
      <c r="E64" s="27">
        <f t="shared" si="3"/>
        <v>0</v>
      </c>
    </row>
    <row r="65" spans="1:5">
      <c r="A65" s="97" t="s">
        <v>167</v>
      </c>
      <c r="B65" s="30" t="s">
        <v>191</v>
      </c>
      <c r="C65" s="98">
        <v>2080</v>
      </c>
      <c r="D65" s="4"/>
      <c r="E65" s="27">
        <f t="shared" si="3"/>
        <v>0</v>
      </c>
    </row>
    <row r="66" spans="1:5" ht="24">
      <c r="A66" s="97" t="s">
        <v>168</v>
      </c>
      <c r="B66" s="30" t="s">
        <v>192</v>
      </c>
      <c r="C66" s="98">
        <v>1120</v>
      </c>
      <c r="D66" s="4"/>
      <c r="E66" s="27">
        <f t="shared" si="3"/>
        <v>0</v>
      </c>
    </row>
    <row r="67" spans="1:5">
      <c r="A67" s="97" t="s">
        <v>169</v>
      </c>
      <c r="B67" s="30" t="s">
        <v>193</v>
      </c>
      <c r="C67" s="98">
        <v>320</v>
      </c>
      <c r="D67" s="4"/>
      <c r="E67" s="27">
        <f t="shared" si="3"/>
        <v>0</v>
      </c>
    </row>
    <row r="68" spans="1:5" ht="24">
      <c r="A68" s="97" t="s">
        <v>170</v>
      </c>
      <c r="B68" s="30" t="s">
        <v>194</v>
      </c>
      <c r="C68" s="98">
        <v>1120</v>
      </c>
      <c r="D68" s="4"/>
      <c r="E68" s="27">
        <f t="shared" si="3"/>
        <v>0</v>
      </c>
    </row>
    <row r="69" spans="1:5" ht="24">
      <c r="A69" s="97" t="s">
        <v>171</v>
      </c>
      <c r="B69" s="30" t="s">
        <v>195</v>
      </c>
      <c r="C69" s="98">
        <v>1120</v>
      </c>
      <c r="D69" s="4"/>
      <c r="E69" s="27">
        <f t="shared" si="3"/>
        <v>0</v>
      </c>
    </row>
    <row r="70" spans="1:5">
      <c r="A70" s="97" t="s">
        <v>173</v>
      </c>
      <c r="B70" s="30" t="s">
        <v>197</v>
      </c>
      <c r="C70" s="98">
        <v>1280</v>
      </c>
      <c r="D70" s="4"/>
      <c r="E70" s="27">
        <f t="shared" si="3"/>
        <v>0</v>
      </c>
    </row>
    <row r="71" spans="1:5">
      <c r="A71" s="97" t="s">
        <v>174</v>
      </c>
      <c r="B71" s="30" t="s">
        <v>198</v>
      </c>
      <c r="C71" s="98">
        <v>6720</v>
      </c>
      <c r="D71" s="4"/>
      <c r="E71" s="27">
        <f t="shared" si="3"/>
        <v>0</v>
      </c>
    </row>
    <row r="72" spans="1:5">
      <c r="A72" s="97" t="s">
        <v>175</v>
      </c>
      <c r="B72" s="30" t="s">
        <v>199</v>
      </c>
      <c r="C72" s="98">
        <v>1840</v>
      </c>
      <c r="D72" s="4"/>
      <c r="E72" s="27">
        <f>D72*C72</f>
        <v>0</v>
      </c>
    </row>
    <row r="73" spans="1:5">
      <c r="A73" s="97" t="s">
        <v>176</v>
      </c>
      <c r="B73" s="30" t="s">
        <v>200</v>
      </c>
      <c r="C73" s="98">
        <v>1280</v>
      </c>
      <c r="D73" s="4"/>
      <c r="E73" s="27">
        <f>D73*C73</f>
        <v>0</v>
      </c>
    </row>
    <row r="74" spans="1:5">
      <c r="A74" s="97" t="s">
        <v>180</v>
      </c>
      <c r="B74" s="30" t="s">
        <v>204</v>
      </c>
      <c r="C74" s="98">
        <v>10720</v>
      </c>
      <c r="D74" s="4"/>
      <c r="E74" s="27">
        <f>D74*C74</f>
        <v>0</v>
      </c>
    </row>
    <row r="75" spans="1:5">
      <c r="A75" s="97" t="s">
        <v>181</v>
      </c>
      <c r="B75" s="30" t="s">
        <v>205</v>
      </c>
      <c r="C75" s="98">
        <v>320</v>
      </c>
      <c r="D75" s="4"/>
      <c r="E75" s="27">
        <f>D75*C75</f>
        <v>0</v>
      </c>
    </row>
    <row r="76" spans="1:5" ht="13.5" thickBot="1">
      <c r="A76" s="97" t="s">
        <v>183</v>
      </c>
      <c r="B76" s="30" t="s">
        <v>207</v>
      </c>
      <c r="C76" s="98">
        <v>1920</v>
      </c>
      <c r="D76" s="5"/>
      <c r="E76" s="28">
        <f>D76*C76</f>
        <v>0</v>
      </c>
    </row>
    <row r="77" spans="1:5">
      <c r="C77"/>
      <c r="D77" s="7">
        <f>SUM(D61:D76)</f>
        <v>0</v>
      </c>
      <c r="E77" s="6">
        <f>SUM(E59:E76)</f>
        <v>0</v>
      </c>
    </row>
  </sheetData>
  <autoFilter ref="A3:E54"/>
  <phoneticPr fontId="0" type="noConversion"/>
  <pageMargins left="0.2" right="0.23" top="1" bottom="1" header="0.5" footer="0.5"/>
  <pageSetup paperSize="9" scale="61" fitToHeight="2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K74"/>
  <sheetViews>
    <sheetView workbookViewId="0">
      <pane ySplit="3" topLeftCell="A4" activePane="bottomLeft" state="frozen"/>
      <selection pane="bottomLeft" activeCell="D11" sqref="D11"/>
    </sheetView>
  </sheetViews>
  <sheetFormatPr defaultRowHeight="12.75"/>
  <cols>
    <col min="1" max="1" width="19.140625" customWidth="1"/>
    <col min="2" max="2" width="79.5703125" customWidth="1"/>
    <col min="3" max="3" width="9.5703125" style="79" bestFit="1" customWidth="1"/>
    <col min="4" max="4" width="13.140625" bestFit="1" customWidth="1"/>
    <col min="5" max="5" width="12.28515625" bestFit="1" customWidth="1"/>
    <col min="6" max="7" width="8.7109375" customWidth="1"/>
    <col min="8" max="9" width="10.7109375" bestFit="1" customWidth="1"/>
    <col min="10" max="10" width="12" bestFit="1" customWidth="1"/>
    <col min="11" max="11" width="15.5703125" hidden="1" customWidth="1"/>
  </cols>
  <sheetData>
    <row r="1" spans="1:11" ht="30.75" thickBot="1">
      <c r="B1" s="2" t="s">
        <v>17</v>
      </c>
      <c r="G1" s="46" t="s">
        <v>129</v>
      </c>
      <c r="H1" s="47"/>
      <c r="I1" s="48">
        <f>SUM(E27,E51,E74)</f>
        <v>82800</v>
      </c>
      <c r="J1" s="40" t="s">
        <v>33</v>
      </c>
      <c r="K1" s="29" t="e">
        <f>I1*#REF!</f>
        <v>#REF!</v>
      </c>
    </row>
    <row r="2" spans="1:11" ht="13.5" thickBot="1">
      <c r="F2" s="12" t="s">
        <v>21</v>
      </c>
      <c r="G2" s="14" t="s">
        <v>22</v>
      </c>
      <c r="H2" s="15" t="s">
        <v>23</v>
      </c>
      <c r="I2" s="16" t="s">
        <v>24</v>
      </c>
      <c r="J2" s="9" t="s">
        <v>25</v>
      </c>
    </row>
    <row r="3" spans="1:11" ht="13.5" thickBot="1">
      <c r="A3" s="75" t="s">
        <v>0</v>
      </c>
      <c r="B3" s="76" t="s">
        <v>1</v>
      </c>
      <c r="C3" s="77" t="s">
        <v>13</v>
      </c>
      <c r="D3" s="77" t="s">
        <v>14</v>
      </c>
      <c r="E3" s="78" t="s">
        <v>15</v>
      </c>
      <c r="F3" s="21">
        <f>D12*8+D13*16</f>
        <v>0</v>
      </c>
      <c r="G3" s="19">
        <f>D10</f>
        <v>0</v>
      </c>
      <c r="H3" s="15">
        <f>D11*16</f>
        <v>0</v>
      </c>
      <c r="I3" s="16">
        <f>D16*16+D17*8+D15*8</f>
        <v>0</v>
      </c>
      <c r="J3" s="9">
        <f>D17*8+D18*8+D19*16</f>
        <v>0</v>
      </c>
      <c r="K3" s="8" t="s">
        <v>34</v>
      </c>
    </row>
    <row r="4" spans="1:11">
      <c r="A4" s="56" t="s">
        <v>61</v>
      </c>
      <c r="B4" s="30" t="s">
        <v>58</v>
      </c>
      <c r="C4" s="100">
        <v>45040</v>
      </c>
      <c r="D4" s="4">
        <f>CEILING(SUM(D5,D10:D20,D23)/6,1)</f>
        <v>1</v>
      </c>
      <c r="E4" s="27">
        <f>D4*C4</f>
        <v>45040</v>
      </c>
      <c r="K4" s="24" t="e">
        <f>C4*#REF!</f>
        <v>#REF!</v>
      </c>
    </row>
    <row r="5" spans="1:11">
      <c r="A5" s="56" t="s">
        <v>60</v>
      </c>
      <c r="B5" s="30" t="s">
        <v>56</v>
      </c>
      <c r="C5" s="100">
        <v>34080</v>
      </c>
      <c r="D5" s="4">
        <v>1</v>
      </c>
      <c r="E5" s="27">
        <f t="shared" ref="E5:E26" si="0">D5*C5</f>
        <v>34080</v>
      </c>
      <c r="K5" s="25" t="e">
        <f>C5*#REF!</f>
        <v>#REF!</v>
      </c>
    </row>
    <row r="6" spans="1:11">
      <c r="A6" s="57" t="s">
        <v>53</v>
      </c>
      <c r="B6" s="31" t="s">
        <v>52</v>
      </c>
      <c r="C6" s="100">
        <v>16880</v>
      </c>
      <c r="D6" s="4">
        <f>D4-1</f>
        <v>0</v>
      </c>
      <c r="E6" s="27">
        <f t="shared" si="0"/>
        <v>0</v>
      </c>
      <c r="K6" s="25" t="e">
        <f>C6*#REF!</f>
        <v>#REF!</v>
      </c>
    </row>
    <row r="7" spans="1:11">
      <c r="A7" s="57" t="s">
        <v>59</v>
      </c>
      <c r="B7" s="31" t="s">
        <v>130</v>
      </c>
      <c r="C7" s="100">
        <v>3680</v>
      </c>
      <c r="D7" s="4">
        <v>1</v>
      </c>
      <c r="E7" s="27">
        <f t="shared" si="0"/>
        <v>3680</v>
      </c>
      <c r="K7" s="25" t="e">
        <f>C7*#REF!</f>
        <v>#REF!</v>
      </c>
    </row>
    <row r="8" spans="1:11">
      <c r="A8" s="63" t="s">
        <v>63</v>
      </c>
      <c r="B8" s="30" t="s">
        <v>62</v>
      </c>
      <c r="C8" s="99">
        <v>20400</v>
      </c>
      <c r="D8" s="4"/>
      <c r="E8" s="27">
        <f>D8*C8</f>
        <v>0</v>
      </c>
      <c r="K8" s="25" t="e">
        <f>C8*#REF!</f>
        <v>#REF!</v>
      </c>
    </row>
    <row r="9" spans="1:11">
      <c r="A9" s="56" t="s">
        <v>55</v>
      </c>
      <c r="B9" s="30" t="s">
        <v>54</v>
      </c>
      <c r="C9" s="100">
        <v>9840</v>
      </c>
      <c r="D9" s="4"/>
      <c r="E9" s="27">
        <f t="shared" si="0"/>
        <v>0</v>
      </c>
      <c r="K9" s="25" t="e">
        <f>C9*#REF!</f>
        <v>#REF!</v>
      </c>
    </row>
    <row r="10" spans="1:11">
      <c r="A10" s="56" t="s">
        <v>57</v>
      </c>
      <c r="B10" s="30" t="s">
        <v>27</v>
      </c>
      <c r="C10" s="100">
        <v>34320</v>
      </c>
      <c r="D10" s="13"/>
      <c r="E10" s="49">
        <f t="shared" si="0"/>
        <v>0</v>
      </c>
      <c r="K10" s="25" t="e">
        <f>C10*#REF!</f>
        <v>#REF!</v>
      </c>
    </row>
    <row r="11" spans="1:11" ht="24">
      <c r="A11" s="63" t="s">
        <v>67</v>
      </c>
      <c r="B11" s="30" t="s">
        <v>66</v>
      </c>
      <c r="C11" s="99">
        <v>42400</v>
      </c>
      <c r="D11" s="108"/>
      <c r="E11" s="49">
        <f>D11*C11</f>
        <v>0</v>
      </c>
      <c r="K11" s="25" t="e">
        <f>C11*#REF!</f>
        <v>#REF!</v>
      </c>
    </row>
    <row r="12" spans="1:11">
      <c r="A12" s="57" t="s">
        <v>49</v>
      </c>
      <c r="B12" s="31" t="s">
        <v>46</v>
      </c>
      <c r="C12" s="100">
        <v>21440</v>
      </c>
      <c r="D12" s="11"/>
      <c r="E12" s="49">
        <f t="shared" si="0"/>
        <v>0</v>
      </c>
      <c r="K12" s="25" t="e">
        <f>C12*#REF!</f>
        <v>#REF!</v>
      </c>
    </row>
    <row r="13" spans="1:11">
      <c r="A13" s="56" t="s">
        <v>50</v>
      </c>
      <c r="B13" s="30" t="s">
        <v>47</v>
      </c>
      <c r="C13" s="100">
        <v>35200</v>
      </c>
      <c r="D13" s="11"/>
      <c r="E13" s="49">
        <f t="shared" si="0"/>
        <v>0</v>
      </c>
      <c r="K13" s="25" t="e">
        <f>C13*#REF!</f>
        <v>#REF!</v>
      </c>
    </row>
    <row r="14" spans="1:11">
      <c r="A14" s="22" t="s">
        <v>39</v>
      </c>
      <c r="B14" s="30" t="s">
        <v>40</v>
      </c>
      <c r="C14" s="100">
        <v>42080</v>
      </c>
      <c r="D14" s="4"/>
      <c r="E14" s="49">
        <f t="shared" si="0"/>
        <v>0</v>
      </c>
      <c r="K14" s="25" t="e">
        <f>C14*#REF!</f>
        <v>#REF!</v>
      </c>
    </row>
    <row r="15" spans="1:11">
      <c r="A15" s="81" t="s">
        <v>133</v>
      </c>
      <c r="B15" s="82" t="s">
        <v>2</v>
      </c>
      <c r="C15" s="100">
        <v>17920</v>
      </c>
      <c r="D15" s="17"/>
      <c r="E15" s="49">
        <f t="shared" si="0"/>
        <v>0</v>
      </c>
      <c r="K15" s="25" t="e">
        <f>C15*#REF!</f>
        <v>#REF!</v>
      </c>
    </row>
    <row r="16" spans="1:11">
      <c r="A16" s="56" t="s">
        <v>51</v>
      </c>
      <c r="B16" s="30" t="s">
        <v>48</v>
      </c>
      <c r="C16" s="100">
        <v>23280</v>
      </c>
      <c r="D16" s="17"/>
      <c r="E16" s="49">
        <f t="shared" si="0"/>
        <v>0</v>
      </c>
      <c r="K16" s="25" t="e">
        <f>C16*#REF!</f>
        <v>#REF!</v>
      </c>
    </row>
    <row r="17" spans="1:11">
      <c r="A17" s="59" t="s">
        <v>41</v>
      </c>
      <c r="B17" s="31" t="s">
        <v>42</v>
      </c>
      <c r="C17" s="100">
        <v>25280</v>
      </c>
      <c r="D17" s="10"/>
      <c r="E17" s="49">
        <f t="shared" si="0"/>
        <v>0</v>
      </c>
      <c r="K17" s="25" t="e">
        <f>C17*#REF!</f>
        <v>#REF!</v>
      </c>
    </row>
    <row r="18" spans="1:11">
      <c r="A18" s="59" t="s">
        <v>45</v>
      </c>
      <c r="B18" s="31" t="s">
        <v>43</v>
      </c>
      <c r="C18" s="100">
        <v>18320</v>
      </c>
      <c r="D18" s="10"/>
      <c r="E18" s="49">
        <f t="shared" si="0"/>
        <v>0</v>
      </c>
      <c r="K18" s="25" t="e">
        <f>C18*#REF!</f>
        <v>#REF!</v>
      </c>
    </row>
    <row r="19" spans="1:11">
      <c r="A19" s="59" t="s">
        <v>131</v>
      </c>
      <c r="B19" s="31" t="s">
        <v>44</v>
      </c>
      <c r="C19" s="100">
        <v>27040</v>
      </c>
      <c r="D19" s="10"/>
      <c r="E19" s="49">
        <f t="shared" si="0"/>
        <v>0</v>
      </c>
      <c r="K19" s="25" t="e">
        <f>C19*#REF!</f>
        <v>#REF!</v>
      </c>
    </row>
    <row r="20" spans="1:11" ht="36">
      <c r="A20" s="60" t="s">
        <v>101</v>
      </c>
      <c r="B20" s="33" t="s">
        <v>98</v>
      </c>
      <c r="C20" s="99">
        <v>57600</v>
      </c>
      <c r="D20" s="4"/>
      <c r="E20" s="27">
        <f t="shared" si="0"/>
        <v>0</v>
      </c>
      <c r="K20" s="25" t="e">
        <f>C20*#REF!</f>
        <v>#REF!</v>
      </c>
    </row>
    <row r="21" spans="1:11">
      <c r="A21" s="60" t="s">
        <v>102</v>
      </c>
      <c r="B21" s="34" t="s">
        <v>99</v>
      </c>
      <c r="C21" s="39">
        <v>1920</v>
      </c>
      <c r="D21" s="4"/>
      <c r="E21" s="27">
        <f t="shared" si="0"/>
        <v>0</v>
      </c>
      <c r="K21" s="25"/>
    </row>
    <row r="22" spans="1:11">
      <c r="A22" s="60" t="s">
        <v>103</v>
      </c>
      <c r="B22" s="34" t="s">
        <v>100</v>
      </c>
      <c r="C22" s="39">
        <v>2080</v>
      </c>
      <c r="D22" s="4"/>
      <c r="E22" s="27">
        <f t="shared" si="0"/>
        <v>0</v>
      </c>
      <c r="K22" s="25"/>
    </row>
    <row r="23" spans="1:11">
      <c r="A23" s="50" t="s">
        <v>31</v>
      </c>
      <c r="B23" s="30" t="s">
        <v>78</v>
      </c>
      <c r="C23" s="99">
        <v>67840</v>
      </c>
      <c r="D23" s="4"/>
      <c r="E23" s="27">
        <f t="shared" si="0"/>
        <v>0</v>
      </c>
      <c r="K23" s="25" t="e">
        <f>C23*#REF!</f>
        <v>#REF!</v>
      </c>
    </row>
    <row r="24" spans="1:11">
      <c r="A24" s="54" t="s">
        <v>32</v>
      </c>
      <c r="B24" s="31" t="s">
        <v>120</v>
      </c>
      <c r="C24" s="99">
        <v>3120</v>
      </c>
      <c r="D24" s="4"/>
      <c r="E24" s="27">
        <f t="shared" si="0"/>
        <v>0</v>
      </c>
      <c r="K24" s="25"/>
    </row>
    <row r="25" spans="1:11">
      <c r="A25" s="22" t="s">
        <v>37</v>
      </c>
      <c r="B25" s="30" t="s">
        <v>38</v>
      </c>
      <c r="C25" s="99">
        <v>800</v>
      </c>
      <c r="D25" s="4"/>
      <c r="E25" s="27">
        <f t="shared" si="0"/>
        <v>0</v>
      </c>
      <c r="K25" s="25" t="e">
        <f>C25*#REF!</f>
        <v>#REF!</v>
      </c>
    </row>
    <row r="26" spans="1:11" ht="13.5" thickBot="1">
      <c r="A26" s="23" t="s">
        <v>35</v>
      </c>
      <c r="B26" s="62" t="s">
        <v>36</v>
      </c>
      <c r="C26" s="104">
        <v>2080</v>
      </c>
      <c r="D26" s="5"/>
      <c r="E26" s="28">
        <f t="shared" si="0"/>
        <v>0</v>
      </c>
      <c r="K26" s="26" t="e">
        <f>C26*#REF!</f>
        <v>#REF!</v>
      </c>
    </row>
    <row r="27" spans="1:11">
      <c r="B27" s="3"/>
      <c r="D27" s="7">
        <f>SUM(D4:D26)</f>
        <v>3</v>
      </c>
      <c r="E27" s="6">
        <f>SUM(E4:E26)</f>
        <v>82800</v>
      </c>
      <c r="K27" s="6"/>
    </row>
    <row r="28" spans="1:11">
      <c r="K28" s="6"/>
    </row>
    <row r="29" spans="1:11" ht="31.5">
      <c r="B29" s="2" t="s">
        <v>7</v>
      </c>
      <c r="K29" s="6"/>
    </row>
    <row r="30" spans="1:11" ht="13.5" thickBot="1">
      <c r="K30" s="6"/>
    </row>
    <row r="31" spans="1:11" ht="13.5" thickBot="1">
      <c r="A31" s="75" t="s">
        <v>0</v>
      </c>
      <c r="B31" s="76" t="s">
        <v>1</v>
      </c>
      <c r="C31" s="77" t="s">
        <v>13</v>
      </c>
      <c r="D31" s="77" t="s">
        <v>14</v>
      </c>
      <c r="E31" s="78" t="s">
        <v>15</v>
      </c>
      <c r="K31" s="6"/>
    </row>
    <row r="32" spans="1:11">
      <c r="A32" s="50" t="s">
        <v>109</v>
      </c>
      <c r="B32" s="32" t="s">
        <v>104</v>
      </c>
      <c r="C32" s="85">
        <v>10400</v>
      </c>
      <c r="D32" s="4"/>
      <c r="E32" s="27">
        <f t="shared" ref="E32:E50" si="1">D32*C32</f>
        <v>0</v>
      </c>
      <c r="K32" s="25" t="e">
        <f>C32*#REF!</f>
        <v>#REF!</v>
      </c>
    </row>
    <row r="33" spans="1:11">
      <c r="A33" s="50" t="s">
        <v>110</v>
      </c>
      <c r="B33" s="32" t="s">
        <v>105</v>
      </c>
      <c r="C33" s="85">
        <v>10720</v>
      </c>
      <c r="D33" s="4"/>
      <c r="E33" s="27">
        <f t="shared" si="1"/>
        <v>0</v>
      </c>
      <c r="K33" s="25" t="e">
        <f>C33*#REF!</f>
        <v>#REF!</v>
      </c>
    </row>
    <row r="34" spans="1:11">
      <c r="A34" s="50" t="s">
        <v>111</v>
      </c>
      <c r="B34" s="32" t="s">
        <v>105</v>
      </c>
      <c r="C34" s="85">
        <v>13760</v>
      </c>
      <c r="D34" s="4"/>
      <c r="E34" s="27">
        <f t="shared" si="1"/>
        <v>0</v>
      </c>
      <c r="K34" s="25" t="e">
        <f>C34*#REF!</f>
        <v>#REF!</v>
      </c>
    </row>
    <row r="35" spans="1:11">
      <c r="A35" s="50" t="s">
        <v>112</v>
      </c>
      <c r="B35" s="32" t="s">
        <v>106</v>
      </c>
      <c r="C35" s="85">
        <v>15600</v>
      </c>
      <c r="D35" s="4"/>
      <c r="E35" s="27">
        <f t="shared" si="1"/>
        <v>0</v>
      </c>
      <c r="K35" s="25" t="e">
        <f>C35*#REF!</f>
        <v>#REF!</v>
      </c>
    </row>
    <row r="36" spans="1:11">
      <c r="A36" s="50" t="s">
        <v>113</v>
      </c>
      <c r="B36" s="32" t="s">
        <v>107</v>
      </c>
      <c r="C36" s="85">
        <v>17280</v>
      </c>
      <c r="D36" s="4"/>
      <c r="E36" s="27">
        <f t="shared" si="1"/>
        <v>0</v>
      </c>
      <c r="K36" s="25" t="e">
        <f>C36*#REF!</f>
        <v>#REF!</v>
      </c>
    </row>
    <row r="37" spans="1:11">
      <c r="A37" s="50" t="s">
        <v>114</v>
      </c>
      <c r="B37" s="32" t="s">
        <v>108</v>
      </c>
      <c r="C37" s="85">
        <v>7840</v>
      </c>
      <c r="D37" s="4"/>
      <c r="E37" s="27">
        <f t="shared" si="1"/>
        <v>0</v>
      </c>
      <c r="K37" s="25" t="e">
        <f>C37*#REF!</f>
        <v>#REF!</v>
      </c>
    </row>
    <row r="38" spans="1:11">
      <c r="A38" s="51" t="s">
        <v>124</v>
      </c>
      <c r="B38" s="35" t="s">
        <v>153</v>
      </c>
      <c r="C38" s="85">
        <v>14000</v>
      </c>
      <c r="D38" s="4"/>
      <c r="E38" s="27">
        <f t="shared" si="1"/>
        <v>0</v>
      </c>
      <c r="K38" s="25" t="e">
        <f>C38*#REF!</f>
        <v>#REF!</v>
      </c>
    </row>
    <row r="39" spans="1:11">
      <c r="A39" s="51" t="s">
        <v>152</v>
      </c>
      <c r="B39" s="35" t="s">
        <v>154</v>
      </c>
      <c r="C39" s="85">
        <v>17040</v>
      </c>
      <c r="D39" s="4"/>
      <c r="E39" s="27">
        <f t="shared" si="1"/>
        <v>0</v>
      </c>
      <c r="K39" s="25" t="e">
        <f>C39*#REF!</f>
        <v>#REF!</v>
      </c>
    </row>
    <row r="40" spans="1:11" ht="24">
      <c r="A40" s="51" t="s">
        <v>125</v>
      </c>
      <c r="B40" s="35" t="s">
        <v>155</v>
      </c>
      <c r="C40" s="85">
        <v>20000</v>
      </c>
      <c r="D40" s="4"/>
      <c r="E40" s="27">
        <f t="shared" si="1"/>
        <v>0</v>
      </c>
      <c r="K40" s="25" t="e">
        <f>C40*#REF!</f>
        <v>#REF!</v>
      </c>
    </row>
    <row r="41" spans="1:11" ht="24">
      <c r="A41" s="51" t="s">
        <v>126</v>
      </c>
      <c r="B41" s="35" t="s">
        <v>115</v>
      </c>
      <c r="C41" s="38">
        <v>28000</v>
      </c>
      <c r="D41" s="4"/>
      <c r="E41" s="27">
        <f t="shared" si="1"/>
        <v>0</v>
      </c>
      <c r="K41" s="25" t="e">
        <f>C41*#REF!</f>
        <v>#REF!</v>
      </c>
    </row>
    <row r="42" spans="1:11" ht="24">
      <c r="A42" s="51" t="s">
        <v>184</v>
      </c>
      <c r="B42" s="35" t="s">
        <v>143</v>
      </c>
      <c r="C42" s="85">
        <v>47870</v>
      </c>
      <c r="D42" s="4"/>
      <c r="E42" s="27">
        <f t="shared" si="1"/>
        <v>0</v>
      </c>
      <c r="K42" s="25"/>
    </row>
    <row r="43" spans="1:11">
      <c r="A43" s="51" t="s">
        <v>144</v>
      </c>
      <c r="B43" s="35" t="s">
        <v>145</v>
      </c>
      <c r="C43" s="85">
        <v>7040</v>
      </c>
      <c r="D43" s="4"/>
      <c r="E43" s="27">
        <f t="shared" si="1"/>
        <v>0</v>
      </c>
      <c r="K43" s="25"/>
    </row>
    <row r="44" spans="1:11">
      <c r="A44" s="51" t="s">
        <v>127</v>
      </c>
      <c r="B44" s="35" t="s">
        <v>30</v>
      </c>
      <c r="C44" s="85">
        <v>14800</v>
      </c>
      <c r="D44" s="4"/>
      <c r="E44" s="27">
        <f t="shared" si="1"/>
        <v>0</v>
      </c>
      <c r="K44" s="25"/>
    </row>
    <row r="45" spans="1:11">
      <c r="A45" s="51" t="s">
        <v>128</v>
      </c>
      <c r="B45" s="35" t="s">
        <v>116</v>
      </c>
      <c r="C45" s="85">
        <v>6960</v>
      </c>
      <c r="D45" s="4"/>
      <c r="E45" s="27">
        <f t="shared" si="1"/>
        <v>0</v>
      </c>
      <c r="K45" s="25" t="e">
        <f>C45*#REF!</f>
        <v>#REF!</v>
      </c>
    </row>
    <row r="46" spans="1:11" ht="24">
      <c r="A46" s="51" t="s">
        <v>147</v>
      </c>
      <c r="B46" s="35" t="s">
        <v>156</v>
      </c>
      <c r="C46" s="85">
        <v>16640</v>
      </c>
      <c r="D46" s="4"/>
      <c r="E46" s="27">
        <f t="shared" si="1"/>
        <v>0</v>
      </c>
      <c r="K46" s="25" t="e">
        <f>C46*#REF!</f>
        <v>#REF!</v>
      </c>
    </row>
    <row r="47" spans="1:11" ht="24">
      <c r="A47" s="51" t="s">
        <v>148</v>
      </c>
      <c r="B47" s="35" t="s">
        <v>157</v>
      </c>
      <c r="C47" s="85">
        <v>18240</v>
      </c>
      <c r="D47" s="4"/>
      <c r="E47" s="27">
        <f t="shared" si="1"/>
        <v>0</v>
      </c>
      <c r="K47" s="25" t="e">
        <f>C47*#REF!</f>
        <v>#REF!</v>
      </c>
    </row>
    <row r="48" spans="1:11" ht="24.75" thickBot="1">
      <c r="A48" s="51" t="s">
        <v>149</v>
      </c>
      <c r="B48" s="35" t="s">
        <v>158</v>
      </c>
      <c r="C48" s="85">
        <v>18240</v>
      </c>
      <c r="D48" s="4"/>
      <c r="E48" s="27">
        <f t="shared" si="1"/>
        <v>0</v>
      </c>
      <c r="K48" s="26" t="e">
        <f>C48*#REF!</f>
        <v>#REF!</v>
      </c>
    </row>
    <row r="49" spans="1:11" ht="24">
      <c r="A49" s="51" t="s">
        <v>150</v>
      </c>
      <c r="B49" s="35" t="s">
        <v>159</v>
      </c>
      <c r="C49" s="85">
        <v>20240</v>
      </c>
      <c r="D49" s="4"/>
      <c r="E49" s="27">
        <f t="shared" si="1"/>
        <v>0</v>
      </c>
      <c r="K49" s="96"/>
    </row>
    <row r="50" spans="1:11" ht="13.5" thickBot="1">
      <c r="A50" s="52" t="s">
        <v>151</v>
      </c>
      <c r="B50" s="53" t="s">
        <v>160</v>
      </c>
      <c r="C50" s="86">
        <v>2000</v>
      </c>
      <c r="D50" s="5"/>
      <c r="E50" s="28">
        <f t="shared" si="1"/>
        <v>0</v>
      </c>
      <c r="K50" s="96"/>
    </row>
    <row r="51" spans="1:11">
      <c r="A51" s="36"/>
      <c r="C51" s="37"/>
      <c r="D51" s="7">
        <f>SUM(D33:D49)</f>
        <v>0</v>
      </c>
      <c r="E51" s="6">
        <f>SUM(E33:E50)</f>
        <v>0</v>
      </c>
      <c r="K51" s="6"/>
    </row>
    <row r="53" spans="1:11" ht="31.5">
      <c r="B53" s="2" t="s">
        <v>208</v>
      </c>
      <c r="C53" s="37"/>
    </row>
    <row r="54" spans="1:11" ht="13.5" thickBot="1">
      <c r="C54" s="37"/>
    </row>
    <row r="55" spans="1:11" ht="13.5" thickBot="1">
      <c r="A55" s="75" t="s">
        <v>0</v>
      </c>
      <c r="B55" s="76" t="s">
        <v>1</v>
      </c>
      <c r="C55" s="77" t="s">
        <v>13</v>
      </c>
      <c r="D55" s="77" t="s">
        <v>14</v>
      </c>
      <c r="E55" s="78" t="s">
        <v>15</v>
      </c>
    </row>
    <row r="56" spans="1:11">
      <c r="A56" s="97" t="s">
        <v>161</v>
      </c>
      <c r="B56" s="30" t="s">
        <v>185</v>
      </c>
      <c r="C56" s="98">
        <v>320</v>
      </c>
      <c r="D56" s="89"/>
      <c r="E56" s="27">
        <f t="shared" ref="E56:E68" si="2">D56*C56</f>
        <v>0</v>
      </c>
    </row>
    <row r="57" spans="1:11">
      <c r="A57" s="97" t="s">
        <v>162</v>
      </c>
      <c r="B57" s="30" t="s">
        <v>186</v>
      </c>
      <c r="C57" s="98">
        <v>3120</v>
      </c>
      <c r="D57" s="20"/>
      <c r="E57" s="27">
        <f t="shared" si="2"/>
        <v>0</v>
      </c>
    </row>
    <row r="58" spans="1:11">
      <c r="A58" s="97" t="s">
        <v>163</v>
      </c>
      <c r="B58" s="30" t="s">
        <v>187</v>
      </c>
      <c r="C58" s="98">
        <v>1840</v>
      </c>
      <c r="D58" s="4"/>
      <c r="E58" s="27">
        <f t="shared" si="2"/>
        <v>0</v>
      </c>
    </row>
    <row r="59" spans="1:11">
      <c r="A59" s="97" t="s">
        <v>164</v>
      </c>
      <c r="B59" s="30" t="s">
        <v>188</v>
      </c>
      <c r="C59" s="98">
        <v>20640</v>
      </c>
      <c r="D59" s="4"/>
      <c r="E59" s="27">
        <f t="shared" si="2"/>
        <v>0</v>
      </c>
    </row>
    <row r="60" spans="1:11">
      <c r="A60" s="97" t="s">
        <v>165</v>
      </c>
      <c r="B60" s="30" t="s">
        <v>189</v>
      </c>
      <c r="C60" s="98">
        <v>4480</v>
      </c>
      <c r="D60" s="87"/>
      <c r="E60" s="27">
        <f t="shared" si="2"/>
        <v>0</v>
      </c>
    </row>
    <row r="61" spans="1:11">
      <c r="A61" s="97" t="s">
        <v>166</v>
      </c>
      <c r="B61" s="30" t="s">
        <v>190</v>
      </c>
      <c r="C61" s="98">
        <v>480</v>
      </c>
      <c r="D61" s="88"/>
      <c r="E61" s="27">
        <f t="shared" si="2"/>
        <v>0</v>
      </c>
    </row>
    <row r="62" spans="1:11">
      <c r="A62" s="97" t="s">
        <v>167</v>
      </c>
      <c r="B62" s="30" t="s">
        <v>191</v>
      </c>
      <c r="C62" s="98">
        <v>2080</v>
      </c>
      <c r="D62" s="4"/>
      <c r="E62" s="27">
        <f t="shared" si="2"/>
        <v>0</v>
      </c>
    </row>
    <row r="63" spans="1:11" ht="24">
      <c r="A63" s="97" t="s">
        <v>168</v>
      </c>
      <c r="B63" s="30" t="s">
        <v>192</v>
      </c>
      <c r="C63" s="98">
        <v>1120</v>
      </c>
      <c r="D63" s="4"/>
      <c r="E63" s="27">
        <f t="shared" si="2"/>
        <v>0</v>
      </c>
    </row>
    <row r="64" spans="1:11">
      <c r="A64" s="97" t="s">
        <v>169</v>
      </c>
      <c r="B64" s="30" t="s">
        <v>193</v>
      </c>
      <c r="C64" s="98">
        <v>320</v>
      </c>
      <c r="D64" s="4"/>
      <c r="E64" s="27">
        <f t="shared" si="2"/>
        <v>0</v>
      </c>
    </row>
    <row r="65" spans="1:5" ht="24">
      <c r="A65" s="97" t="s">
        <v>170</v>
      </c>
      <c r="B65" s="30" t="s">
        <v>194</v>
      </c>
      <c r="C65" s="98">
        <v>1120</v>
      </c>
      <c r="D65" s="4"/>
      <c r="E65" s="27">
        <f t="shared" si="2"/>
        <v>0</v>
      </c>
    </row>
    <row r="66" spans="1:5">
      <c r="A66" s="97" t="s">
        <v>171</v>
      </c>
      <c r="B66" s="30" t="s">
        <v>195</v>
      </c>
      <c r="C66" s="98">
        <v>1120</v>
      </c>
      <c r="D66" s="4"/>
      <c r="E66" s="27">
        <f t="shared" si="2"/>
        <v>0</v>
      </c>
    </row>
    <row r="67" spans="1:5">
      <c r="A67" s="97" t="s">
        <v>173</v>
      </c>
      <c r="B67" s="30" t="s">
        <v>197</v>
      </c>
      <c r="C67" s="98">
        <v>1280</v>
      </c>
      <c r="D67" s="4"/>
      <c r="E67" s="27">
        <f t="shared" si="2"/>
        <v>0</v>
      </c>
    </row>
    <row r="68" spans="1:5">
      <c r="A68" s="97" t="s">
        <v>174</v>
      </c>
      <c r="B68" s="30" t="s">
        <v>198</v>
      </c>
      <c r="C68" s="98">
        <v>6720</v>
      </c>
      <c r="D68" s="4"/>
      <c r="E68" s="27">
        <f t="shared" si="2"/>
        <v>0</v>
      </c>
    </row>
    <row r="69" spans="1:5">
      <c r="A69" s="97" t="s">
        <v>175</v>
      </c>
      <c r="B69" s="30" t="s">
        <v>199</v>
      </c>
      <c r="C69" s="98">
        <v>1840</v>
      </c>
      <c r="D69" s="4"/>
      <c r="E69" s="27">
        <f>D69*C69</f>
        <v>0</v>
      </c>
    </row>
    <row r="70" spans="1:5">
      <c r="A70" s="97" t="s">
        <v>176</v>
      </c>
      <c r="B70" s="30" t="s">
        <v>200</v>
      </c>
      <c r="C70" s="98">
        <v>1280</v>
      </c>
      <c r="D70" s="4"/>
      <c r="E70" s="27">
        <f>D70*C70</f>
        <v>0</v>
      </c>
    </row>
    <row r="71" spans="1:5">
      <c r="A71" s="97" t="s">
        <v>179</v>
      </c>
      <c r="B71" s="30" t="s">
        <v>203</v>
      </c>
      <c r="C71" s="98">
        <v>7040</v>
      </c>
      <c r="D71" s="4"/>
      <c r="E71" s="27">
        <f>D71*C71</f>
        <v>0</v>
      </c>
    </row>
    <row r="72" spans="1:5">
      <c r="A72" s="97" t="s">
        <v>181</v>
      </c>
      <c r="B72" s="30" t="s">
        <v>205</v>
      </c>
      <c r="C72" s="98">
        <v>320</v>
      </c>
      <c r="D72" s="4"/>
      <c r="E72" s="27">
        <f>D72*C72</f>
        <v>0</v>
      </c>
    </row>
    <row r="73" spans="1:5" ht="13.5" thickBot="1">
      <c r="A73" s="97" t="s">
        <v>183</v>
      </c>
      <c r="B73" s="30" t="s">
        <v>207</v>
      </c>
      <c r="C73" s="98">
        <v>1920</v>
      </c>
      <c r="D73" s="5"/>
      <c r="E73" s="28">
        <f>D73*C73</f>
        <v>0</v>
      </c>
    </row>
    <row r="74" spans="1:5">
      <c r="C74"/>
      <c r="D74" s="7">
        <f>SUM(D58:D73)</f>
        <v>0</v>
      </c>
      <c r="E74" s="6">
        <f>SUM(E56:E73)</f>
        <v>0</v>
      </c>
    </row>
  </sheetData>
  <autoFilter ref="A3:E5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72"/>
  <sheetViews>
    <sheetView workbookViewId="0">
      <pane ySplit="3" topLeftCell="A4" activePane="bottomLeft" state="frozen"/>
      <selection pane="bottomLeft" activeCell="D9" sqref="D9:D10"/>
    </sheetView>
  </sheetViews>
  <sheetFormatPr defaultRowHeight="12.75"/>
  <cols>
    <col min="1" max="1" width="19.140625" customWidth="1"/>
    <col min="2" max="2" width="77.42578125" customWidth="1"/>
    <col min="3" max="3" width="9.5703125" style="37" bestFit="1" customWidth="1"/>
    <col min="4" max="4" width="13.140625" bestFit="1" customWidth="1"/>
    <col min="5" max="5" width="12.28515625" bestFit="1" customWidth="1"/>
    <col min="6" max="8" width="8.7109375" customWidth="1"/>
    <col min="9" max="9" width="10.7109375" bestFit="1" customWidth="1"/>
    <col min="10" max="10" width="12" bestFit="1" customWidth="1"/>
    <col min="11" max="11" width="15.5703125" hidden="1" customWidth="1"/>
  </cols>
  <sheetData>
    <row r="1" spans="1:11" ht="30.75" thickBot="1">
      <c r="B1" s="2" t="s">
        <v>19</v>
      </c>
      <c r="G1" s="46" t="s">
        <v>129</v>
      </c>
      <c r="H1" s="47"/>
      <c r="I1" s="48">
        <f>SUM(E26,E50,E72)</f>
        <v>72800</v>
      </c>
      <c r="J1" s="40" t="s">
        <v>33</v>
      </c>
      <c r="K1" s="29" t="e">
        <f>I1*#REF!</f>
        <v>#REF!</v>
      </c>
    </row>
    <row r="2" spans="1:11" ht="13.5" thickBot="1">
      <c r="F2" s="12" t="s">
        <v>21</v>
      </c>
      <c r="G2" s="14" t="s">
        <v>22</v>
      </c>
      <c r="H2" s="15" t="s">
        <v>23</v>
      </c>
      <c r="I2" s="16" t="s">
        <v>24</v>
      </c>
      <c r="J2" s="9" t="s">
        <v>25</v>
      </c>
    </row>
    <row r="3" spans="1:11" ht="13.5" thickBot="1">
      <c r="A3" s="75" t="s">
        <v>0</v>
      </c>
      <c r="B3" s="76" t="s">
        <v>1</v>
      </c>
      <c r="C3" s="80" t="s">
        <v>13</v>
      </c>
      <c r="D3" s="77" t="s">
        <v>14</v>
      </c>
      <c r="E3" s="78" t="s">
        <v>15</v>
      </c>
      <c r="F3" s="21">
        <f>D11*8+D12*16+D23*4</f>
        <v>0</v>
      </c>
      <c r="G3" s="14">
        <f>D7*2+D8</f>
        <v>0</v>
      </c>
      <c r="H3" s="15">
        <f>D9*64+D10*16+D64</f>
        <v>0</v>
      </c>
      <c r="I3" s="16">
        <f>D15*16+D14*8+D16*8+D21*4</f>
        <v>0</v>
      </c>
      <c r="J3" s="9">
        <f>D16*8+D17*8+D18*16+D22*4</f>
        <v>0</v>
      </c>
      <c r="K3" s="8" t="s">
        <v>34</v>
      </c>
    </row>
    <row r="4" spans="1:11">
      <c r="A4" s="63" t="s">
        <v>80</v>
      </c>
      <c r="B4" s="30" t="s">
        <v>79</v>
      </c>
      <c r="C4" s="99">
        <v>27200</v>
      </c>
      <c r="D4" s="4">
        <v>1</v>
      </c>
      <c r="E4" s="27">
        <f>D4*C4</f>
        <v>27200</v>
      </c>
      <c r="K4" s="24" t="e">
        <f>C4*#REF!</f>
        <v>#REF!</v>
      </c>
    </row>
    <row r="5" spans="1:11">
      <c r="A5" s="63" t="s">
        <v>82</v>
      </c>
      <c r="B5" s="30" t="s">
        <v>81</v>
      </c>
      <c r="C5" s="99">
        <v>41920</v>
      </c>
      <c r="D5" s="4">
        <v>1</v>
      </c>
      <c r="E5" s="27">
        <f t="shared" ref="E5:E25" si="0">D5*C5</f>
        <v>41920</v>
      </c>
      <c r="K5" s="25" t="e">
        <f>C5*#REF!</f>
        <v>#REF!</v>
      </c>
    </row>
    <row r="6" spans="1:11">
      <c r="A6" s="63" t="s">
        <v>91</v>
      </c>
      <c r="B6" s="30" t="s">
        <v>90</v>
      </c>
      <c r="C6" s="99">
        <v>3680</v>
      </c>
      <c r="D6" s="4">
        <v>1</v>
      </c>
      <c r="E6" s="27">
        <f t="shared" si="0"/>
        <v>3680</v>
      </c>
      <c r="K6" s="25" t="e">
        <f>C6*#REF!</f>
        <v>#REF!</v>
      </c>
    </row>
    <row r="7" spans="1:11">
      <c r="A7" s="63" t="s">
        <v>72</v>
      </c>
      <c r="B7" s="30" t="s">
        <v>71</v>
      </c>
      <c r="C7" s="99">
        <v>50320</v>
      </c>
      <c r="D7" s="13"/>
      <c r="E7" s="49">
        <f t="shared" si="0"/>
        <v>0</v>
      </c>
      <c r="K7" s="25" t="e">
        <f>C7*#REF!</f>
        <v>#REF!</v>
      </c>
    </row>
    <row r="8" spans="1:11">
      <c r="A8" s="56" t="s">
        <v>57</v>
      </c>
      <c r="B8" s="30" t="s">
        <v>27</v>
      </c>
      <c r="C8" s="100">
        <v>34320</v>
      </c>
      <c r="D8" s="13"/>
      <c r="E8" s="49">
        <f t="shared" si="0"/>
        <v>0</v>
      </c>
      <c r="K8" s="25" t="e">
        <f>C8*#REF!</f>
        <v>#REF!</v>
      </c>
    </row>
    <row r="9" spans="1:11">
      <c r="A9" s="63" t="s">
        <v>68</v>
      </c>
      <c r="B9" s="30" t="s">
        <v>69</v>
      </c>
      <c r="C9" s="99">
        <v>183360</v>
      </c>
      <c r="D9" s="108"/>
      <c r="E9" s="49">
        <f>D9*C9</f>
        <v>0</v>
      </c>
      <c r="K9" s="25" t="e">
        <f>C9*#REF!</f>
        <v>#REF!</v>
      </c>
    </row>
    <row r="10" spans="1:11" ht="24">
      <c r="A10" s="63" t="s">
        <v>67</v>
      </c>
      <c r="B10" s="30" t="s">
        <v>66</v>
      </c>
      <c r="C10" s="99">
        <v>42400</v>
      </c>
      <c r="D10" s="108"/>
      <c r="E10" s="49">
        <f>D10*C10</f>
        <v>0</v>
      </c>
      <c r="K10" s="25" t="e">
        <f>C10*#REF!</f>
        <v>#REF!</v>
      </c>
    </row>
    <row r="11" spans="1:11">
      <c r="A11" s="57" t="s">
        <v>49</v>
      </c>
      <c r="B11" s="31" t="s">
        <v>46</v>
      </c>
      <c r="C11" s="100">
        <v>21440</v>
      </c>
      <c r="D11" s="11"/>
      <c r="E11" s="49">
        <f t="shared" si="0"/>
        <v>0</v>
      </c>
      <c r="K11" s="25" t="e">
        <f>C11*#REF!</f>
        <v>#REF!</v>
      </c>
    </row>
    <row r="12" spans="1:11">
      <c r="A12" s="56" t="s">
        <v>50</v>
      </c>
      <c r="B12" s="30" t="s">
        <v>47</v>
      </c>
      <c r="C12" s="100">
        <v>35200</v>
      </c>
      <c r="D12" s="11"/>
      <c r="E12" s="49">
        <f t="shared" si="0"/>
        <v>0</v>
      </c>
      <c r="K12" s="25" t="e">
        <f>C12*#REF!</f>
        <v>#REF!</v>
      </c>
    </row>
    <row r="13" spans="1:11">
      <c r="A13" s="22" t="s">
        <v>39</v>
      </c>
      <c r="B13" s="30" t="s">
        <v>40</v>
      </c>
      <c r="C13" s="100">
        <v>42080</v>
      </c>
      <c r="D13" s="4"/>
      <c r="E13" s="49">
        <f t="shared" si="0"/>
        <v>0</v>
      </c>
      <c r="K13" s="25" t="e">
        <f>C13*#REF!</f>
        <v>#REF!</v>
      </c>
    </row>
    <row r="14" spans="1:11">
      <c r="A14" s="81" t="s">
        <v>133</v>
      </c>
      <c r="B14" s="82" t="s">
        <v>2</v>
      </c>
      <c r="C14" s="100">
        <v>17920</v>
      </c>
      <c r="D14" s="17"/>
      <c r="E14" s="49">
        <f t="shared" si="0"/>
        <v>0</v>
      </c>
      <c r="K14" s="25" t="e">
        <f>C14*#REF!</f>
        <v>#REF!</v>
      </c>
    </row>
    <row r="15" spans="1:11">
      <c r="A15" s="56" t="s">
        <v>51</v>
      </c>
      <c r="B15" s="30" t="s">
        <v>48</v>
      </c>
      <c r="C15" s="100">
        <v>23280</v>
      </c>
      <c r="D15" s="17"/>
      <c r="E15" s="49">
        <f t="shared" si="0"/>
        <v>0</v>
      </c>
      <c r="K15" s="25" t="e">
        <f>C15*#REF!</f>
        <v>#REF!</v>
      </c>
    </row>
    <row r="16" spans="1:11">
      <c r="A16" s="59" t="s">
        <v>41</v>
      </c>
      <c r="B16" s="31" t="s">
        <v>42</v>
      </c>
      <c r="C16" s="100">
        <v>25280</v>
      </c>
      <c r="D16" s="10"/>
      <c r="E16" s="49">
        <f t="shared" si="0"/>
        <v>0</v>
      </c>
      <c r="K16" s="25" t="e">
        <f>C16*#REF!</f>
        <v>#REF!</v>
      </c>
    </row>
    <row r="17" spans="1:11">
      <c r="A17" s="59" t="s">
        <v>45</v>
      </c>
      <c r="B17" s="31" t="s">
        <v>43</v>
      </c>
      <c r="C17" s="100">
        <v>18320</v>
      </c>
      <c r="D17" s="10"/>
      <c r="E17" s="49">
        <f t="shared" si="0"/>
        <v>0</v>
      </c>
      <c r="K17" s="25" t="e">
        <f>C17*#REF!</f>
        <v>#REF!</v>
      </c>
    </row>
    <row r="18" spans="1:11">
      <c r="A18" s="59" t="s">
        <v>131</v>
      </c>
      <c r="B18" s="31" t="s">
        <v>44</v>
      </c>
      <c r="C18" s="100">
        <v>27040</v>
      </c>
      <c r="D18" s="10"/>
      <c r="E18" s="49">
        <f t="shared" si="0"/>
        <v>0</v>
      </c>
      <c r="K18" s="25" t="e">
        <f>C18*#REF!</f>
        <v>#REF!</v>
      </c>
    </row>
    <row r="19" spans="1:11">
      <c r="A19" s="63" t="s">
        <v>84</v>
      </c>
      <c r="B19" s="30" t="s">
        <v>83</v>
      </c>
      <c r="C19" s="99">
        <v>7600</v>
      </c>
      <c r="D19" s="4"/>
      <c r="E19" s="49">
        <f t="shared" si="0"/>
        <v>0</v>
      </c>
      <c r="K19" s="25" t="e">
        <f>C19*#REF!</f>
        <v>#REF!</v>
      </c>
    </row>
    <row r="20" spans="1:11">
      <c r="A20" s="63" t="s">
        <v>89</v>
      </c>
      <c r="B20" s="30" t="s">
        <v>88</v>
      </c>
      <c r="C20" s="99">
        <v>6080</v>
      </c>
      <c r="D20" s="4"/>
      <c r="E20" s="49">
        <f t="shared" si="0"/>
        <v>0</v>
      </c>
      <c r="K20" s="25" t="e">
        <f>C20*#REF!</f>
        <v>#REF!</v>
      </c>
    </row>
    <row r="21" spans="1:11">
      <c r="A21" s="63" t="s">
        <v>85</v>
      </c>
      <c r="B21" s="30" t="s">
        <v>28</v>
      </c>
      <c r="C21" s="99">
        <v>8080</v>
      </c>
      <c r="D21" s="17"/>
      <c r="E21" s="49">
        <f t="shared" si="0"/>
        <v>0</v>
      </c>
      <c r="K21" s="25" t="e">
        <f>C21*#REF!</f>
        <v>#REF!</v>
      </c>
    </row>
    <row r="22" spans="1:11">
      <c r="A22" s="63" t="s">
        <v>146</v>
      </c>
      <c r="B22" s="82" t="s">
        <v>16</v>
      </c>
      <c r="C22" s="99">
        <v>7280</v>
      </c>
      <c r="D22" s="10"/>
      <c r="E22" s="49">
        <f t="shared" si="0"/>
        <v>0</v>
      </c>
      <c r="K22" s="25" t="e">
        <f>C22*#REF!</f>
        <v>#REF!</v>
      </c>
    </row>
    <row r="23" spans="1:11">
      <c r="A23" s="63" t="s">
        <v>87</v>
      </c>
      <c r="B23" s="30" t="s">
        <v>86</v>
      </c>
      <c r="C23" s="99">
        <v>5440</v>
      </c>
      <c r="D23" s="11"/>
      <c r="E23" s="49">
        <f t="shared" si="0"/>
        <v>0</v>
      </c>
      <c r="K23" s="25" t="e">
        <f>C23*#REF!</f>
        <v>#REF!</v>
      </c>
    </row>
    <row r="24" spans="1:11">
      <c r="A24" s="22" t="s">
        <v>37</v>
      </c>
      <c r="B24" s="30" t="s">
        <v>38</v>
      </c>
      <c r="C24" s="100">
        <v>800</v>
      </c>
      <c r="D24" s="4"/>
      <c r="E24" s="27">
        <f t="shared" si="0"/>
        <v>0</v>
      </c>
      <c r="K24" s="25" t="e">
        <f>C24*#REF!</f>
        <v>#REF!</v>
      </c>
    </row>
    <row r="25" spans="1:11" ht="13.5" thickBot="1">
      <c r="A25" s="23" t="s">
        <v>35</v>
      </c>
      <c r="B25" s="62" t="s">
        <v>36</v>
      </c>
      <c r="C25" s="101">
        <v>2080</v>
      </c>
      <c r="D25" s="5"/>
      <c r="E25" s="28">
        <f t="shared" si="0"/>
        <v>0</v>
      </c>
      <c r="K25" s="26" t="e">
        <f>C25*#REF!</f>
        <v>#REF!</v>
      </c>
    </row>
    <row r="26" spans="1:11">
      <c r="B26" s="3"/>
      <c r="D26" s="7">
        <f>SUM(D4:D25)</f>
        <v>3</v>
      </c>
      <c r="E26" s="6">
        <f>SUM(E4:E25)</f>
        <v>72800</v>
      </c>
      <c r="K26" s="6"/>
    </row>
    <row r="27" spans="1:11">
      <c r="K27" s="6"/>
    </row>
    <row r="28" spans="1:11" ht="31.5">
      <c r="B28" s="2" t="s">
        <v>7</v>
      </c>
      <c r="K28" s="6"/>
    </row>
    <row r="29" spans="1:11" ht="13.5" thickBot="1">
      <c r="K29" s="6"/>
    </row>
    <row r="30" spans="1:11" ht="13.5" thickBot="1">
      <c r="A30" s="75" t="s">
        <v>0</v>
      </c>
      <c r="B30" s="76" t="s">
        <v>1</v>
      </c>
      <c r="C30" s="77" t="s">
        <v>13</v>
      </c>
      <c r="D30" s="77" t="s">
        <v>14</v>
      </c>
      <c r="E30" s="78" t="s">
        <v>15</v>
      </c>
      <c r="K30" s="6"/>
    </row>
    <row r="31" spans="1:11">
      <c r="A31" s="50" t="s">
        <v>109</v>
      </c>
      <c r="B31" s="32" t="s">
        <v>104</v>
      </c>
      <c r="C31" s="85">
        <v>10400</v>
      </c>
      <c r="D31" s="4"/>
      <c r="E31" s="27">
        <f t="shared" ref="E31:E49" si="1">D31*C31</f>
        <v>0</v>
      </c>
      <c r="K31" s="25" t="e">
        <f>C31*#REF!</f>
        <v>#REF!</v>
      </c>
    </row>
    <row r="32" spans="1:11">
      <c r="A32" s="50" t="s">
        <v>110</v>
      </c>
      <c r="B32" s="32" t="s">
        <v>105</v>
      </c>
      <c r="C32" s="85">
        <v>10720</v>
      </c>
      <c r="D32" s="4"/>
      <c r="E32" s="27">
        <f t="shared" si="1"/>
        <v>0</v>
      </c>
      <c r="K32" s="25" t="e">
        <f>C32*#REF!</f>
        <v>#REF!</v>
      </c>
    </row>
    <row r="33" spans="1:11">
      <c r="A33" s="50" t="s">
        <v>111</v>
      </c>
      <c r="B33" s="32" t="s">
        <v>105</v>
      </c>
      <c r="C33" s="85">
        <v>13760</v>
      </c>
      <c r="D33" s="4"/>
      <c r="E33" s="27">
        <f t="shared" si="1"/>
        <v>0</v>
      </c>
      <c r="K33" s="25" t="e">
        <f>C33*#REF!</f>
        <v>#REF!</v>
      </c>
    </row>
    <row r="34" spans="1:11">
      <c r="A34" s="50" t="s">
        <v>112</v>
      </c>
      <c r="B34" s="32" t="s">
        <v>106</v>
      </c>
      <c r="C34" s="85">
        <v>15600</v>
      </c>
      <c r="D34" s="4"/>
      <c r="E34" s="27">
        <f t="shared" si="1"/>
        <v>0</v>
      </c>
      <c r="K34" s="25" t="e">
        <f>C34*#REF!</f>
        <v>#REF!</v>
      </c>
    </row>
    <row r="35" spans="1:11">
      <c r="A35" s="50" t="s">
        <v>113</v>
      </c>
      <c r="B35" s="32" t="s">
        <v>107</v>
      </c>
      <c r="C35" s="85">
        <v>17280</v>
      </c>
      <c r="D35" s="4"/>
      <c r="E35" s="27">
        <f t="shared" si="1"/>
        <v>0</v>
      </c>
      <c r="K35" s="25" t="e">
        <f>C35*#REF!</f>
        <v>#REF!</v>
      </c>
    </row>
    <row r="36" spans="1:11">
      <c r="A36" s="50" t="s">
        <v>114</v>
      </c>
      <c r="B36" s="32" t="s">
        <v>108</v>
      </c>
      <c r="C36" s="85">
        <v>7840</v>
      </c>
      <c r="D36" s="4"/>
      <c r="E36" s="27">
        <f t="shared" si="1"/>
        <v>0</v>
      </c>
      <c r="K36" s="25" t="e">
        <f>C36*#REF!</f>
        <v>#REF!</v>
      </c>
    </row>
    <row r="37" spans="1:11">
      <c r="A37" s="51" t="s">
        <v>124</v>
      </c>
      <c r="B37" s="35" t="s">
        <v>153</v>
      </c>
      <c r="C37" s="85">
        <v>14000</v>
      </c>
      <c r="D37" s="4"/>
      <c r="E37" s="27">
        <f t="shared" si="1"/>
        <v>0</v>
      </c>
      <c r="K37" s="25" t="e">
        <f>C37*#REF!</f>
        <v>#REF!</v>
      </c>
    </row>
    <row r="38" spans="1:11">
      <c r="A38" s="51" t="s">
        <v>152</v>
      </c>
      <c r="B38" s="35" t="s">
        <v>154</v>
      </c>
      <c r="C38" s="85">
        <v>17040</v>
      </c>
      <c r="D38" s="4"/>
      <c r="E38" s="27">
        <f t="shared" si="1"/>
        <v>0</v>
      </c>
      <c r="K38" s="25" t="e">
        <f>C38*#REF!</f>
        <v>#REF!</v>
      </c>
    </row>
    <row r="39" spans="1:11" ht="24">
      <c r="A39" s="51" t="s">
        <v>125</v>
      </c>
      <c r="B39" s="35" t="s">
        <v>155</v>
      </c>
      <c r="C39" s="85">
        <v>20000</v>
      </c>
      <c r="D39" s="4"/>
      <c r="E39" s="27">
        <f t="shared" si="1"/>
        <v>0</v>
      </c>
      <c r="K39" s="25" t="e">
        <f>C39*#REF!</f>
        <v>#REF!</v>
      </c>
    </row>
    <row r="40" spans="1:11" ht="24.75" customHeight="1">
      <c r="A40" s="51" t="s">
        <v>126</v>
      </c>
      <c r="B40" s="35" t="s">
        <v>115</v>
      </c>
      <c r="C40" s="38">
        <v>28000</v>
      </c>
      <c r="D40" s="4"/>
      <c r="E40" s="27">
        <f t="shared" si="1"/>
        <v>0</v>
      </c>
      <c r="K40" s="25" t="e">
        <f>C40*#REF!</f>
        <v>#REF!</v>
      </c>
    </row>
    <row r="41" spans="1:11" ht="24">
      <c r="A41" s="51" t="s">
        <v>184</v>
      </c>
      <c r="B41" s="35" t="s">
        <v>143</v>
      </c>
      <c r="C41" s="85">
        <v>47870</v>
      </c>
      <c r="D41" s="4"/>
      <c r="E41" s="27">
        <f t="shared" si="1"/>
        <v>0</v>
      </c>
      <c r="K41" s="25"/>
    </row>
    <row r="42" spans="1:11">
      <c r="A42" s="51" t="s">
        <v>144</v>
      </c>
      <c r="B42" s="35" t="s">
        <v>145</v>
      </c>
      <c r="C42" s="85">
        <v>7040</v>
      </c>
      <c r="D42" s="4"/>
      <c r="E42" s="27">
        <f t="shared" si="1"/>
        <v>0</v>
      </c>
      <c r="K42" s="25"/>
    </row>
    <row r="43" spans="1:11">
      <c r="A43" s="51" t="s">
        <v>127</v>
      </c>
      <c r="B43" s="35" t="s">
        <v>30</v>
      </c>
      <c r="C43" s="85">
        <v>14800</v>
      </c>
      <c r="D43" s="4"/>
      <c r="E43" s="27">
        <f t="shared" si="1"/>
        <v>0</v>
      </c>
      <c r="K43" s="25"/>
    </row>
    <row r="44" spans="1:11">
      <c r="A44" s="51" t="s">
        <v>128</v>
      </c>
      <c r="B44" s="35" t="s">
        <v>116</v>
      </c>
      <c r="C44" s="85">
        <v>6960</v>
      </c>
      <c r="D44" s="4"/>
      <c r="E44" s="27">
        <f t="shared" si="1"/>
        <v>0</v>
      </c>
      <c r="K44" s="25" t="e">
        <f>C44*#REF!</f>
        <v>#REF!</v>
      </c>
    </row>
    <row r="45" spans="1:11" ht="24">
      <c r="A45" s="51" t="s">
        <v>147</v>
      </c>
      <c r="B45" s="35" t="s">
        <v>156</v>
      </c>
      <c r="C45" s="85">
        <v>16640</v>
      </c>
      <c r="D45" s="4"/>
      <c r="E45" s="27">
        <f t="shared" si="1"/>
        <v>0</v>
      </c>
      <c r="K45" s="25" t="e">
        <f>C45*#REF!</f>
        <v>#REF!</v>
      </c>
    </row>
    <row r="46" spans="1:11" ht="24">
      <c r="A46" s="51" t="s">
        <v>148</v>
      </c>
      <c r="B46" s="35" t="s">
        <v>157</v>
      </c>
      <c r="C46" s="85">
        <v>18240</v>
      </c>
      <c r="D46" s="4"/>
      <c r="E46" s="27">
        <f t="shared" si="1"/>
        <v>0</v>
      </c>
      <c r="K46" s="25" t="e">
        <f>C46*#REF!</f>
        <v>#REF!</v>
      </c>
    </row>
    <row r="47" spans="1:11" ht="24.75" thickBot="1">
      <c r="A47" s="51" t="s">
        <v>149</v>
      </c>
      <c r="B47" s="35" t="s">
        <v>158</v>
      </c>
      <c r="C47" s="85">
        <v>18240</v>
      </c>
      <c r="D47" s="4"/>
      <c r="E47" s="27">
        <f t="shared" si="1"/>
        <v>0</v>
      </c>
      <c r="K47" s="26" t="e">
        <f>C47*#REF!</f>
        <v>#REF!</v>
      </c>
    </row>
    <row r="48" spans="1:11" ht="24">
      <c r="A48" s="51" t="s">
        <v>150</v>
      </c>
      <c r="B48" s="35" t="s">
        <v>159</v>
      </c>
      <c r="C48" s="85">
        <v>20240</v>
      </c>
      <c r="D48" s="4"/>
      <c r="E48" s="27">
        <f t="shared" si="1"/>
        <v>0</v>
      </c>
      <c r="K48" s="96"/>
    </row>
    <row r="49" spans="1:11" ht="13.5" thickBot="1">
      <c r="A49" s="52" t="s">
        <v>151</v>
      </c>
      <c r="B49" s="53" t="s">
        <v>160</v>
      </c>
      <c r="C49" s="86">
        <v>2000</v>
      </c>
      <c r="D49" s="5"/>
      <c r="E49" s="28">
        <f t="shared" si="1"/>
        <v>0</v>
      </c>
      <c r="K49" s="96"/>
    </row>
    <row r="50" spans="1:11">
      <c r="A50" s="36"/>
      <c r="D50" s="7">
        <f>SUM(D32:D48)</f>
        <v>0</v>
      </c>
      <c r="E50" s="6">
        <f>SUM(E32:E49)</f>
        <v>0</v>
      </c>
      <c r="K50" s="6"/>
    </row>
    <row r="52" spans="1:11" ht="31.5">
      <c r="B52" s="2" t="s">
        <v>208</v>
      </c>
    </row>
    <row r="53" spans="1:11" ht="13.5" thickBot="1"/>
    <row r="54" spans="1:11" ht="13.5" thickBot="1">
      <c r="A54" s="75" t="s">
        <v>0</v>
      </c>
      <c r="B54" s="76" t="s">
        <v>1</v>
      </c>
      <c r="C54" s="77" t="s">
        <v>13</v>
      </c>
      <c r="D54" s="77" t="s">
        <v>14</v>
      </c>
      <c r="E54" s="78" t="s">
        <v>15</v>
      </c>
    </row>
    <row r="55" spans="1:11">
      <c r="A55" s="97" t="s">
        <v>161</v>
      </c>
      <c r="B55" s="30" t="s">
        <v>185</v>
      </c>
      <c r="C55" s="98">
        <v>320</v>
      </c>
      <c r="D55" s="89"/>
      <c r="E55" s="27">
        <f t="shared" ref="E55:E66" si="2">D55*C55</f>
        <v>0</v>
      </c>
    </row>
    <row r="56" spans="1:11">
      <c r="A56" s="97" t="s">
        <v>163</v>
      </c>
      <c r="B56" s="30" t="s">
        <v>187</v>
      </c>
      <c r="C56" s="98">
        <v>1840</v>
      </c>
      <c r="D56" s="4"/>
      <c r="E56" s="27">
        <f t="shared" si="2"/>
        <v>0</v>
      </c>
    </row>
    <row r="57" spans="1:11">
      <c r="A57" s="97" t="s">
        <v>164</v>
      </c>
      <c r="B57" s="30" t="s">
        <v>188</v>
      </c>
      <c r="C57" s="98">
        <v>20640</v>
      </c>
      <c r="D57" s="4"/>
      <c r="E57" s="27">
        <f t="shared" si="2"/>
        <v>0</v>
      </c>
    </row>
    <row r="58" spans="1:11">
      <c r="A58" s="97" t="s">
        <v>165</v>
      </c>
      <c r="B58" s="30" t="s">
        <v>189</v>
      </c>
      <c r="C58" s="98">
        <v>4480</v>
      </c>
      <c r="D58" s="87"/>
      <c r="E58" s="27">
        <f t="shared" si="2"/>
        <v>0</v>
      </c>
    </row>
    <row r="59" spans="1:11">
      <c r="A59" s="97" t="s">
        <v>166</v>
      </c>
      <c r="B59" s="30" t="s">
        <v>190</v>
      </c>
      <c r="C59" s="98">
        <v>480</v>
      </c>
      <c r="D59" s="88"/>
      <c r="E59" s="27">
        <f t="shared" si="2"/>
        <v>0</v>
      </c>
    </row>
    <row r="60" spans="1:11" ht="24">
      <c r="A60" s="97" t="s">
        <v>168</v>
      </c>
      <c r="B60" s="30" t="s">
        <v>192</v>
      </c>
      <c r="C60" s="98">
        <v>1120</v>
      </c>
      <c r="D60" s="4"/>
      <c r="E60" s="27">
        <f t="shared" si="2"/>
        <v>0</v>
      </c>
    </row>
    <row r="61" spans="1:11">
      <c r="A61" s="97" t="s">
        <v>169</v>
      </c>
      <c r="B61" s="30" t="s">
        <v>193</v>
      </c>
      <c r="C61" s="98">
        <v>320</v>
      </c>
      <c r="D61" s="4"/>
      <c r="E61" s="27">
        <f t="shared" si="2"/>
        <v>0</v>
      </c>
    </row>
    <row r="62" spans="1:11" ht="24">
      <c r="A62" s="97" t="s">
        <v>170</v>
      </c>
      <c r="B62" s="30" t="s">
        <v>194</v>
      </c>
      <c r="C62" s="98">
        <v>1120</v>
      </c>
      <c r="D62" s="4"/>
      <c r="E62" s="27">
        <f t="shared" si="2"/>
        <v>0</v>
      </c>
    </row>
    <row r="63" spans="1:11" ht="24">
      <c r="A63" s="97" t="s">
        <v>171</v>
      </c>
      <c r="B63" s="30" t="s">
        <v>195</v>
      </c>
      <c r="C63" s="98">
        <v>1120</v>
      </c>
      <c r="D63" s="4"/>
      <c r="E63" s="27">
        <f t="shared" si="2"/>
        <v>0</v>
      </c>
    </row>
    <row r="64" spans="1:11">
      <c r="A64" s="105" t="s">
        <v>172</v>
      </c>
      <c r="B64" s="106" t="s">
        <v>196</v>
      </c>
      <c r="C64" s="107">
        <v>2240</v>
      </c>
      <c r="D64" s="108"/>
      <c r="E64" s="109">
        <f t="shared" si="2"/>
        <v>0</v>
      </c>
    </row>
    <row r="65" spans="1:5">
      <c r="A65" s="97" t="s">
        <v>173</v>
      </c>
      <c r="B65" s="30" t="s">
        <v>197</v>
      </c>
      <c r="C65" s="98">
        <v>1280</v>
      </c>
      <c r="D65" s="4"/>
      <c r="E65" s="27">
        <f t="shared" si="2"/>
        <v>0</v>
      </c>
    </row>
    <row r="66" spans="1:5">
      <c r="A66" s="97" t="s">
        <v>174</v>
      </c>
      <c r="B66" s="30" t="s">
        <v>198</v>
      </c>
      <c r="C66" s="98">
        <v>6720</v>
      </c>
      <c r="D66" s="4"/>
      <c r="E66" s="27">
        <f t="shared" si="2"/>
        <v>0</v>
      </c>
    </row>
    <row r="67" spans="1:5">
      <c r="A67" s="97" t="s">
        <v>175</v>
      </c>
      <c r="B67" s="30" t="s">
        <v>199</v>
      </c>
      <c r="C67" s="98">
        <v>1840</v>
      </c>
      <c r="D67" s="4"/>
      <c r="E67" s="27">
        <f>D67*C67</f>
        <v>0</v>
      </c>
    </row>
    <row r="68" spans="1:5">
      <c r="A68" s="97" t="s">
        <v>176</v>
      </c>
      <c r="B68" s="30" t="s">
        <v>200</v>
      </c>
      <c r="C68" s="98">
        <v>1280</v>
      </c>
      <c r="D68" s="4"/>
      <c r="E68" s="27">
        <f>D68*C68</f>
        <v>0</v>
      </c>
    </row>
    <row r="69" spans="1:5">
      <c r="A69" s="97" t="s">
        <v>178</v>
      </c>
      <c r="B69" s="30" t="s">
        <v>202</v>
      </c>
      <c r="C69" s="98">
        <v>3600</v>
      </c>
      <c r="D69" s="4"/>
      <c r="E69" s="27">
        <f>D69*C69</f>
        <v>0</v>
      </c>
    </row>
    <row r="70" spans="1:5">
      <c r="A70" s="97" t="s">
        <v>181</v>
      </c>
      <c r="B70" s="30" t="s">
        <v>205</v>
      </c>
      <c r="C70" s="98">
        <v>320</v>
      </c>
      <c r="D70" s="4"/>
      <c r="E70" s="27">
        <f>D70*C70</f>
        <v>0</v>
      </c>
    </row>
    <row r="71" spans="1:5">
      <c r="A71" s="97" t="s">
        <v>182</v>
      </c>
      <c r="B71" s="30" t="s">
        <v>206</v>
      </c>
      <c r="C71" s="98">
        <v>3840</v>
      </c>
      <c r="D71" s="4"/>
      <c r="E71" s="27">
        <f>D71*C71</f>
        <v>0</v>
      </c>
    </row>
    <row r="72" spans="1:5">
      <c r="C72"/>
      <c r="D72" s="7">
        <f>SUM(D56:D71)</f>
        <v>0</v>
      </c>
      <c r="E72" s="6">
        <f>SUM(E55:E71)</f>
        <v>0</v>
      </c>
    </row>
  </sheetData>
  <autoFilter ref="A3:E50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K56"/>
  <sheetViews>
    <sheetView workbookViewId="0">
      <pane ySplit="3" topLeftCell="A4" activePane="bottomLeft" state="frozen"/>
      <selection pane="bottomLeft" activeCell="B58" sqref="B58"/>
    </sheetView>
  </sheetViews>
  <sheetFormatPr defaultRowHeight="12.75"/>
  <cols>
    <col min="1" max="1" width="19.140625" customWidth="1"/>
    <col min="2" max="2" width="70.7109375" customWidth="1"/>
    <col min="3" max="3" width="12" bestFit="1" customWidth="1"/>
    <col min="4" max="4" width="13.140625" bestFit="1" customWidth="1"/>
    <col min="5" max="5" width="12.28515625" bestFit="1" customWidth="1"/>
    <col min="6" max="7" width="8.7109375" customWidth="1"/>
    <col min="8" max="8" width="10.7109375" bestFit="1" customWidth="1"/>
    <col min="9" max="9" width="11.140625" customWidth="1"/>
    <col min="10" max="10" width="12" bestFit="1" customWidth="1"/>
    <col min="11" max="11" width="15.5703125" hidden="1" customWidth="1"/>
  </cols>
  <sheetData>
    <row r="1" spans="1:11" ht="30.75" thickBot="1">
      <c r="B1" s="2" t="s">
        <v>20</v>
      </c>
      <c r="G1" s="46" t="s">
        <v>129</v>
      </c>
      <c r="H1" s="47"/>
      <c r="I1" s="48">
        <f>SUM(E10,E34,E56)</f>
        <v>45680</v>
      </c>
      <c r="J1" s="40" t="s">
        <v>33</v>
      </c>
      <c r="K1" s="41" t="e">
        <f>I1*#REF!</f>
        <v>#REF!</v>
      </c>
    </row>
    <row r="2" spans="1:11" ht="13.5" thickBot="1">
      <c r="F2" s="12" t="s">
        <v>21</v>
      </c>
      <c r="G2" s="42" t="s">
        <v>22</v>
      </c>
      <c r="H2" s="43" t="s">
        <v>23</v>
      </c>
      <c r="I2" s="44" t="s">
        <v>24</v>
      </c>
      <c r="J2" s="45" t="s">
        <v>25</v>
      </c>
    </row>
    <row r="3" spans="1:11" ht="13.5" thickBot="1">
      <c r="A3" s="75" t="s">
        <v>0</v>
      </c>
      <c r="B3" s="76" t="s">
        <v>1</v>
      </c>
      <c r="C3" s="77" t="s">
        <v>13</v>
      </c>
      <c r="D3" s="77" t="s">
        <v>14</v>
      </c>
      <c r="E3" s="78" t="s">
        <v>15</v>
      </c>
      <c r="F3" s="21">
        <f>4+D9*4</f>
        <v>4</v>
      </c>
      <c r="G3" s="19">
        <f>D6</f>
        <v>0</v>
      </c>
      <c r="H3" s="18">
        <f>D48</f>
        <v>0</v>
      </c>
      <c r="I3" s="16">
        <f>4+D7*4</f>
        <v>4</v>
      </c>
      <c r="J3" s="9">
        <f>8+D5*8+D8*4</f>
        <v>8</v>
      </c>
      <c r="K3" s="8" t="s">
        <v>34</v>
      </c>
    </row>
    <row r="4" spans="1:11">
      <c r="A4" s="63" t="s">
        <v>93</v>
      </c>
      <c r="B4" s="32" t="s">
        <v>92</v>
      </c>
      <c r="C4" s="102">
        <v>45680</v>
      </c>
      <c r="D4" s="4">
        <v>1</v>
      </c>
      <c r="E4" s="27">
        <f t="shared" ref="E4:E9" si="0">D4*C4</f>
        <v>45680</v>
      </c>
      <c r="K4" s="24" t="e">
        <f>C4*#REF!</f>
        <v>#REF!</v>
      </c>
    </row>
    <row r="5" spans="1:11">
      <c r="A5" s="63" t="s">
        <v>94</v>
      </c>
      <c r="B5" s="32" t="s">
        <v>26</v>
      </c>
      <c r="C5" s="102">
        <v>17920</v>
      </c>
      <c r="D5" s="10"/>
      <c r="E5" s="49">
        <f t="shared" si="0"/>
        <v>0</v>
      </c>
      <c r="K5" s="25" t="e">
        <f>C5*#REF!</f>
        <v>#REF!</v>
      </c>
    </row>
    <row r="6" spans="1:11">
      <c r="A6" s="63" t="s">
        <v>97</v>
      </c>
      <c r="B6" s="32" t="s">
        <v>27</v>
      </c>
      <c r="C6" s="102">
        <v>26880</v>
      </c>
      <c r="D6" s="13"/>
      <c r="E6" s="49">
        <f t="shared" si="0"/>
        <v>0</v>
      </c>
      <c r="K6" s="25" t="e">
        <f>C6*#REF!</f>
        <v>#REF!</v>
      </c>
    </row>
    <row r="7" spans="1:11">
      <c r="A7" s="63" t="s">
        <v>95</v>
      </c>
      <c r="B7" s="32" t="s">
        <v>28</v>
      </c>
      <c r="C7" s="102">
        <v>7280</v>
      </c>
      <c r="D7" s="17"/>
      <c r="E7" s="49">
        <f t="shared" si="0"/>
        <v>0</v>
      </c>
      <c r="K7" s="25" t="e">
        <f>C7*#REF!</f>
        <v>#REF!</v>
      </c>
    </row>
    <row r="8" spans="1:11">
      <c r="A8" s="63" t="s">
        <v>96</v>
      </c>
      <c r="B8" s="32" t="s">
        <v>29</v>
      </c>
      <c r="C8" s="102">
        <v>7280</v>
      </c>
      <c r="D8" s="10"/>
      <c r="E8" s="49">
        <f t="shared" si="0"/>
        <v>0</v>
      </c>
      <c r="K8" s="25" t="e">
        <f>C8*#REF!</f>
        <v>#REF!</v>
      </c>
    </row>
    <row r="9" spans="1:11">
      <c r="A9" s="63" t="s">
        <v>87</v>
      </c>
      <c r="B9" s="30" t="s">
        <v>86</v>
      </c>
      <c r="C9" s="103">
        <v>5440</v>
      </c>
      <c r="D9" s="11"/>
      <c r="E9" s="49">
        <f t="shared" si="0"/>
        <v>0</v>
      </c>
      <c r="K9" s="25" t="e">
        <f>C9*#REF!</f>
        <v>#REF!</v>
      </c>
    </row>
    <row r="10" spans="1:11">
      <c r="B10" s="3"/>
      <c r="C10" s="70"/>
      <c r="D10" s="7">
        <f>SUM(D5:D9)</f>
        <v>0</v>
      </c>
      <c r="E10" s="6">
        <f>SUM(E4:E9)</f>
        <v>45680</v>
      </c>
      <c r="K10" s="6"/>
    </row>
    <row r="11" spans="1:11">
      <c r="K11" s="6"/>
    </row>
    <row r="12" spans="1:11" ht="31.5">
      <c r="B12" s="2" t="s">
        <v>7</v>
      </c>
      <c r="K12" s="6"/>
    </row>
    <row r="13" spans="1:11" ht="13.5" thickBot="1">
      <c r="K13" s="6"/>
    </row>
    <row r="14" spans="1:11" ht="13.5" thickBot="1">
      <c r="A14" s="75" t="s">
        <v>0</v>
      </c>
      <c r="B14" s="76" t="s">
        <v>1</v>
      </c>
      <c r="C14" s="77" t="s">
        <v>13</v>
      </c>
      <c r="D14" s="77" t="s">
        <v>14</v>
      </c>
      <c r="E14" s="78" t="s">
        <v>15</v>
      </c>
      <c r="K14" s="6"/>
    </row>
    <row r="15" spans="1:11">
      <c r="A15" s="50" t="s">
        <v>109</v>
      </c>
      <c r="B15" s="32" t="s">
        <v>104</v>
      </c>
      <c r="C15" s="85">
        <v>10400</v>
      </c>
      <c r="D15" s="4"/>
      <c r="E15" s="27">
        <f t="shared" ref="E15:E33" si="1">D15*C15</f>
        <v>0</v>
      </c>
      <c r="K15" s="25" t="e">
        <f>C15*#REF!</f>
        <v>#REF!</v>
      </c>
    </row>
    <row r="16" spans="1:11">
      <c r="A16" s="50" t="s">
        <v>110</v>
      </c>
      <c r="B16" s="32" t="s">
        <v>105</v>
      </c>
      <c r="C16" s="85">
        <v>10720</v>
      </c>
      <c r="D16" s="4"/>
      <c r="E16" s="27">
        <f t="shared" si="1"/>
        <v>0</v>
      </c>
      <c r="K16" s="25" t="e">
        <f>C16*#REF!</f>
        <v>#REF!</v>
      </c>
    </row>
    <row r="17" spans="1:11">
      <c r="A17" s="50" t="s">
        <v>111</v>
      </c>
      <c r="B17" s="32" t="s">
        <v>105</v>
      </c>
      <c r="C17" s="85">
        <v>13760</v>
      </c>
      <c r="D17" s="4"/>
      <c r="E17" s="27">
        <f t="shared" si="1"/>
        <v>0</v>
      </c>
      <c r="K17" s="25" t="e">
        <f>C17*#REF!</f>
        <v>#REF!</v>
      </c>
    </row>
    <row r="18" spans="1:11">
      <c r="A18" s="50" t="s">
        <v>112</v>
      </c>
      <c r="B18" s="32" t="s">
        <v>106</v>
      </c>
      <c r="C18" s="85">
        <v>15600</v>
      </c>
      <c r="D18" s="4"/>
      <c r="E18" s="27">
        <f t="shared" si="1"/>
        <v>0</v>
      </c>
      <c r="K18" s="25" t="e">
        <f>C18*#REF!</f>
        <v>#REF!</v>
      </c>
    </row>
    <row r="19" spans="1:11">
      <c r="A19" s="50" t="s">
        <v>113</v>
      </c>
      <c r="B19" s="32" t="s">
        <v>107</v>
      </c>
      <c r="C19" s="85">
        <v>17280</v>
      </c>
      <c r="D19" s="4"/>
      <c r="E19" s="27">
        <f t="shared" si="1"/>
        <v>0</v>
      </c>
      <c r="K19" s="25" t="e">
        <f>C19*#REF!</f>
        <v>#REF!</v>
      </c>
    </row>
    <row r="20" spans="1:11">
      <c r="A20" s="50" t="s">
        <v>114</v>
      </c>
      <c r="B20" s="32" t="s">
        <v>108</v>
      </c>
      <c r="C20" s="85">
        <v>7840</v>
      </c>
      <c r="D20" s="4"/>
      <c r="E20" s="27">
        <f t="shared" si="1"/>
        <v>0</v>
      </c>
      <c r="K20" s="25" t="e">
        <f>C20*#REF!</f>
        <v>#REF!</v>
      </c>
    </row>
    <row r="21" spans="1:11">
      <c r="A21" s="51" t="s">
        <v>124</v>
      </c>
      <c r="B21" s="35" t="s">
        <v>153</v>
      </c>
      <c r="C21" s="85">
        <v>14000</v>
      </c>
      <c r="D21" s="4"/>
      <c r="E21" s="27">
        <f t="shared" si="1"/>
        <v>0</v>
      </c>
      <c r="K21" s="25" t="e">
        <f>C21*#REF!</f>
        <v>#REF!</v>
      </c>
    </row>
    <row r="22" spans="1:11">
      <c r="A22" s="51" t="s">
        <v>152</v>
      </c>
      <c r="B22" s="35" t="s">
        <v>154</v>
      </c>
      <c r="C22" s="85">
        <v>17040</v>
      </c>
      <c r="D22" s="4"/>
      <c r="E22" s="27">
        <f t="shared" si="1"/>
        <v>0</v>
      </c>
      <c r="K22" s="25" t="e">
        <f>C22*#REF!</f>
        <v>#REF!</v>
      </c>
    </row>
    <row r="23" spans="1:11" ht="24">
      <c r="A23" s="51" t="s">
        <v>125</v>
      </c>
      <c r="B23" s="35" t="s">
        <v>155</v>
      </c>
      <c r="C23" s="85">
        <v>20000</v>
      </c>
      <c r="D23" s="4"/>
      <c r="E23" s="27">
        <f t="shared" si="1"/>
        <v>0</v>
      </c>
      <c r="K23" s="25" t="e">
        <f>C23*#REF!</f>
        <v>#REF!</v>
      </c>
    </row>
    <row r="24" spans="1:11" ht="24">
      <c r="A24" s="51" t="s">
        <v>126</v>
      </c>
      <c r="B24" s="35" t="s">
        <v>115</v>
      </c>
      <c r="C24" s="38">
        <v>28000</v>
      </c>
      <c r="D24" s="4"/>
      <c r="E24" s="27">
        <f t="shared" si="1"/>
        <v>0</v>
      </c>
      <c r="K24" s="25" t="e">
        <f>C24*#REF!</f>
        <v>#REF!</v>
      </c>
    </row>
    <row r="25" spans="1:11" ht="24">
      <c r="A25" s="51" t="s">
        <v>184</v>
      </c>
      <c r="B25" s="35" t="s">
        <v>143</v>
      </c>
      <c r="C25" s="85">
        <v>47870</v>
      </c>
      <c r="D25" s="4"/>
      <c r="E25" s="27">
        <f t="shared" si="1"/>
        <v>0</v>
      </c>
      <c r="K25" s="25"/>
    </row>
    <row r="26" spans="1:11">
      <c r="A26" s="51" t="s">
        <v>144</v>
      </c>
      <c r="B26" s="35" t="s">
        <v>145</v>
      </c>
      <c r="C26" s="85">
        <v>7040</v>
      </c>
      <c r="D26" s="4"/>
      <c r="E26" s="27">
        <f t="shared" si="1"/>
        <v>0</v>
      </c>
      <c r="K26" s="25"/>
    </row>
    <row r="27" spans="1:11">
      <c r="A27" s="51" t="s">
        <v>127</v>
      </c>
      <c r="B27" s="35" t="s">
        <v>30</v>
      </c>
      <c r="C27" s="85">
        <v>14800</v>
      </c>
      <c r="D27" s="4"/>
      <c r="E27" s="27">
        <f t="shared" si="1"/>
        <v>0</v>
      </c>
      <c r="K27" s="25"/>
    </row>
    <row r="28" spans="1:11">
      <c r="A28" s="51" t="s">
        <v>128</v>
      </c>
      <c r="B28" s="35" t="s">
        <v>116</v>
      </c>
      <c r="C28" s="85">
        <v>6960</v>
      </c>
      <c r="D28" s="4"/>
      <c r="E28" s="27">
        <f t="shared" si="1"/>
        <v>0</v>
      </c>
      <c r="K28" s="25" t="e">
        <f>C28*#REF!</f>
        <v>#REF!</v>
      </c>
    </row>
    <row r="29" spans="1:11" ht="24">
      <c r="A29" s="51" t="s">
        <v>147</v>
      </c>
      <c r="B29" s="35" t="s">
        <v>156</v>
      </c>
      <c r="C29" s="85">
        <v>16640</v>
      </c>
      <c r="D29" s="4"/>
      <c r="E29" s="27">
        <f t="shared" si="1"/>
        <v>0</v>
      </c>
      <c r="K29" s="25" t="e">
        <f>C29*#REF!</f>
        <v>#REF!</v>
      </c>
    </row>
    <row r="30" spans="1:11" ht="24">
      <c r="A30" s="51" t="s">
        <v>148</v>
      </c>
      <c r="B30" s="35" t="s">
        <v>157</v>
      </c>
      <c r="C30" s="85">
        <v>18240</v>
      </c>
      <c r="D30" s="4"/>
      <c r="E30" s="27">
        <f t="shared" si="1"/>
        <v>0</v>
      </c>
      <c r="K30" s="25" t="e">
        <f>C30*#REF!</f>
        <v>#REF!</v>
      </c>
    </row>
    <row r="31" spans="1:11" ht="24.75" thickBot="1">
      <c r="A31" s="51" t="s">
        <v>149</v>
      </c>
      <c r="B31" s="35" t="s">
        <v>158</v>
      </c>
      <c r="C31" s="85">
        <v>18240</v>
      </c>
      <c r="D31" s="4"/>
      <c r="E31" s="27">
        <f t="shared" si="1"/>
        <v>0</v>
      </c>
      <c r="K31" s="26" t="e">
        <f>C31*#REF!</f>
        <v>#REF!</v>
      </c>
    </row>
    <row r="32" spans="1:11" ht="24">
      <c r="A32" s="51" t="s">
        <v>150</v>
      </c>
      <c r="B32" s="35" t="s">
        <v>159</v>
      </c>
      <c r="C32" s="85">
        <v>20240</v>
      </c>
      <c r="D32" s="4"/>
      <c r="E32" s="27">
        <f t="shared" si="1"/>
        <v>0</v>
      </c>
      <c r="K32" s="96"/>
    </row>
    <row r="33" spans="1:11" ht="13.5" thickBot="1">
      <c r="A33" s="52" t="s">
        <v>151</v>
      </c>
      <c r="B33" s="53" t="s">
        <v>160</v>
      </c>
      <c r="C33" s="86">
        <v>2000</v>
      </c>
      <c r="D33" s="5"/>
      <c r="E33" s="28">
        <f t="shared" si="1"/>
        <v>0</v>
      </c>
      <c r="K33" s="96"/>
    </row>
    <row r="34" spans="1:11">
      <c r="A34" s="36"/>
      <c r="C34" s="37"/>
      <c r="D34" s="7">
        <f>SUM(D16:D32)</f>
        <v>0</v>
      </c>
      <c r="E34" s="6">
        <f>SUM(E16:E33)</f>
        <v>0</v>
      </c>
      <c r="K34" s="6"/>
    </row>
    <row r="36" spans="1:11" ht="31.5">
      <c r="B36" s="2" t="s">
        <v>208</v>
      </c>
      <c r="C36" s="37"/>
    </row>
    <row r="37" spans="1:11" ht="13.5" thickBot="1">
      <c r="C37" s="37"/>
    </row>
    <row r="38" spans="1:11" ht="13.5" thickBot="1">
      <c r="A38" s="75" t="s">
        <v>0</v>
      </c>
      <c r="B38" s="76" t="s">
        <v>1</v>
      </c>
      <c r="C38" s="77" t="s">
        <v>13</v>
      </c>
      <c r="D38" s="77" t="s">
        <v>14</v>
      </c>
      <c r="E38" s="78" t="s">
        <v>15</v>
      </c>
    </row>
    <row r="39" spans="1:11" ht="24">
      <c r="A39" s="97" t="s">
        <v>161</v>
      </c>
      <c r="B39" s="30" t="s">
        <v>185</v>
      </c>
      <c r="C39" s="98">
        <v>320</v>
      </c>
      <c r="D39" s="89"/>
      <c r="E39" s="27">
        <f t="shared" ref="E39:E50" si="2">D39*C39</f>
        <v>0</v>
      </c>
    </row>
    <row r="40" spans="1:11">
      <c r="A40" s="97" t="s">
        <v>163</v>
      </c>
      <c r="B40" s="30" t="s">
        <v>187</v>
      </c>
      <c r="C40" s="98">
        <v>1840</v>
      </c>
      <c r="D40" s="4"/>
      <c r="E40" s="27">
        <f t="shared" si="2"/>
        <v>0</v>
      </c>
    </row>
    <row r="41" spans="1:11">
      <c r="A41" s="97" t="s">
        <v>164</v>
      </c>
      <c r="B41" s="30" t="s">
        <v>188</v>
      </c>
      <c r="C41" s="98">
        <v>20640</v>
      </c>
      <c r="D41" s="4"/>
      <c r="E41" s="27">
        <f t="shared" si="2"/>
        <v>0</v>
      </c>
    </row>
    <row r="42" spans="1:11" ht="24">
      <c r="A42" s="97" t="s">
        <v>165</v>
      </c>
      <c r="B42" s="30" t="s">
        <v>189</v>
      </c>
      <c r="C42" s="98">
        <v>4480</v>
      </c>
      <c r="D42" s="87"/>
      <c r="E42" s="27">
        <f t="shared" si="2"/>
        <v>0</v>
      </c>
    </row>
    <row r="43" spans="1:11" ht="24">
      <c r="A43" s="97" t="s">
        <v>166</v>
      </c>
      <c r="B43" s="30" t="s">
        <v>190</v>
      </c>
      <c r="C43" s="98">
        <v>480</v>
      </c>
      <c r="D43" s="88"/>
      <c r="E43" s="27">
        <f t="shared" si="2"/>
        <v>0</v>
      </c>
    </row>
    <row r="44" spans="1:11" ht="24">
      <c r="A44" s="97" t="s">
        <v>168</v>
      </c>
      <c r="B44" s="30" t="s">
        <v>192</v>
      </c>
      <c r="C44" s="98">
        <v>1120</v>
      </c>
      <c r="D44" s="4"/>
      <c r="E44" s="27">
        <f t="shared" si="2"/>
        <v>0</v>
      </c>
    </row>
    <row r="45" spans="1:11">
      <c r="A45" s="97" t="s">
        <v>169</v>
      </c>
      <c r="B45" s="30" t="s">
        <v>193</v>
      </c>
      <c r="C45" s="98">
        <v>320</v>
      </c>
      <c r="D45" s="4"/>
      <c r="E45" s="27">
        <f t="shared" si="2"/>
        <v>0</v>
      </c>
    </row>
    <row r="46" spans="1:11" ht="24">
      <c r="A46" s="97" t="s">
        <v>170</v>
      </c>
      <c r="B46" s="30" t="s">
        <v>194</v>
      </c>
      <c r="C46" s="98">
        <v>1120</v>
      </c>
      <c r="D46" s="4"/>
      <c r="E46" s="27">
        <f t="shared" si="2"/>
        <v>0</v>
      </c>
    </row>
    <row r="47" spans="1:11" ht="24">
      <c r="A47" s="97" t="s">
        <v>171</v>
      </c>
      <c r="B47" s="30" t="s">
        <v>195</v>
      </c>
      <c r="C47" s="98">
        <v>1120</v>
      </c>
      <c r="D47" s="4"/>
      <c r="E47" s="27">
        <f t="shared" si="2"/>
        <v>0</v>
      </c>
    </row>
    <row r="48" spans="1:11">
      <c r="A48" s="105" t="s">
        <v>172</v>
      </c>
      <c r="B48" s="106" t="s">
        <v>196</v>
      </c>
      <c r="C48" s="107">
        <v>2240</v>
      </c>
      <c r="D48" s="108"/>
      <c r="E48" s="109">
        <f t="shared" si="2"/>
        <v>0</v>
      </c>
    </row>
    <row r="49" spans="1:5">
      <c r="A49" s="97" t="s">
        <v>173</v>
      </c>
      <c r="B49" s="30" t="s">
        <v>197</v>
      </c>
      <c r="C49" s="98">
        <v>1280</v>
      </c>
      <c r="D49" s="4"/>
      <c r="E49" s="27">
        <f t="shared" si="2"/>
        <v>0</v>
      </c>
    </row>
    <row r="50" spans="1:5" ht="24">
      <c r="A50" s="97" t="s">
        <v>174</v>
      </c>
      <c r="B50" s="30" t="s">
        <v>198</v>
      </c>
      <c r="C50" s="98">
        <v>6720</v>
      </c>
      <c r="D50" s="4"/>
      <c r="E50" s="27">
        <f t="shared" si="2"/>
        <v>0</v>
      </c>
    </row>
    <row r="51" spans="1:5">
      <c r="A51" s="97" t="s">
        <v>175</v>
      </c>
      <c r="B51" s="30" t="s">
        <v>199</v>
      </c>
      <c r="C51" s="98">
        <v>1840</v>
      </c>
      <c r="D51" s="4"/>
      <c r="E51" s="27">
        <f>D51*C51</f>
        <v>0</v>
      </c>
    </row>
    <row r="52" spans="1:5" ht="24">
      <c r="A52" s="97" t="s">
        <v>176</v>
      </c>
      <c r="B52" s="30" t="s">
        <v>200</v>
      </c>
      <c r="C52" s="98">
        <v>1280</v>
      </c>
      <c r="D52" s="4"/>
      <c r="E52" s="27">
        <f>D52*C52</f>
        <v>0</v>
      </c>
    </row>
    <row r="53" spans="1:5">
      <c r="A53" s="97" t="s">
        <v>177</v>
      </c>
      <c r="B53" s="30" t="s">
        <v>201</v>
      </c>
      <c r="C53" s="98">
        <v>5360</v>
      </c>
      <c r="D53" s="4"/>
      <c r="E53" s="27">
        <f>D53*C53</f>
        <v>0</v>
      </c>
    </row>
    <row r="54" spans="1:5">
      <c r="A54" s="97" t="s">
        <v>181</v>
      </c>
      <c r="B54" s="30" t="s">
        <v>205</v>
      </c>
      <c r="C54" s="98">
        <v>320</v>
      </c>
      <c r="D54" s="4"/>
      <c r="E54" s="27">
        <f>D54*C54</f>
        <v>0</v>
      </c>
    </row>
    <row r="55" spans="1:5">
      <c r="A55" s="97" t="s">
        <v>182</v>
      </c>
      <c r="B55" s="30" t="s">
        <v>206</v>
      </c>
      <c r="C55" s="98">
        <v>3840</v>
      </c>
      <c r="D55" s="4"/>
      <c r="E55" s="27">
        <f>D55*C55</f>
        <v>0</v>
      </c>
    </row>
    <row r="56" spans="1:5">
      <c r="D56" s="7">
        <f>SUM(D40:D55)</f>
        <v>0</v>
      </c>
      <c r="E56" s="6">
        <f>SUM(E39:E55)</f>
        <v>0</v>
      </c>
    </row>
  </sheetData>
  <autoFilter ref="A3:E34"/>
  <pageMargins left="0.70866141732283472" right="0.70866141732283472" top="0.74803149606299213" bottom="0.74803149606299213" header="0.31496062992125984" footer="0.31496062992125984"/>
  <pageSetup paperSize="9" scale="5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6"/>
  <sheetViews>
    <sheetView workbookViewId="0">
      <selection activeCell="B33" sqref="B33"/>
    </sheetView>
  </sheetViews>
  <sheetFormatPr defaultRowHeight="12.75"/>
  <cols>
    <col min="2" max="2" width="14.5703125" bestFit="1" customWidth="1"/>
    <col min="3" max="3" width="89.28515625" customWidth="1"/>
    <col min="4" max="4" width="9.5703125" bestFit="1" customWidth="1"/>
    <col min="5" max="5" width="12" bestFit="1" customWidth="1"/>
    <col min="6" max="6" width="10.85546875" bestFit="1" customWidth="1"/>
  </cols>
  <sheetData>
    <row r="1" spans="2:6" ht="13.5" thickBot="1"/>
    <row r="2" spans="2:6">
      <c r="B2" s="90" t="s">
        <v>0</v>
      </c>
      <c r="C2" s="91" t="s">
        <v>1</v>
      </c>
      <c r="D2" s="92" t="s">
        <v>13</v>
      </c>
      <c r="E2" s="92" t="s">
        <v>14</v>
      </c>
      <c r="F2" s="93" t="s">
        <v>15</v>
      </c>
    </row>
    <row r="3" spans="2:6">
      <c r="B3" s="1" t="s">
        <v>142</v>
      </c>
      <c r="C3" s="83" t="s">
        <v>3</v>
      </c>
      <c r="D3" s="84">
        <v>26550</v>
      </c>
      <c r="E3" s="4"/>
      <c r="F3" s="94">
        <f>E3*D3</f>
        <v>0</v>
      </c>
    </row>
    <row r="4" spans="2:6">
      <c r="B4" s="1" t="s">
        <v>141</v>
      </c>
      <c r="C4" s="83" t="s">
        <v>4</v>
      </c>
      <c r="D4" s="84">
        <v>61950</v>
      </c>
      <c r="E4" s="4"/>
      <c r="F4" s="94">
        <f>E4*D4</f>
        <v>0</v>
      </c>
    </row>
    <row r="5" spans="2:6">
      <c r="B5" s="1" t="s">
        <v>140</v>
      </c>
      <c r="C5" s="83" t="s">
        <v>5</v>
      </c>
      <c r="D5" s="84">
        <v>109740</v>
      </c>
      <c r="E5" s="4"/>
      <c r="F5" s="94">
        <f>E5*D5</f>
        <v>0</v>
      </c>
    </row>
    <row r="6" spans="2:6">
      <c r="B6" s="1" t="s">
        <v>139</v>
      </c>
      <c r="C6" s="83" t="s">
        <v>6</v>
      </c>
      <c r="D6" s="84">
        <v>16992</v>
      </c>
      <c r="E6" s="4"/>
      <c r="F6" s="94">
        <f>E6*D6</f>
        <v>0</v>
      </c>
    </row>
    <row r="7" spans="2:6">
      <c r="B7" s="87"/>
      <c r="C7" s="87"/>
      <c r="D7" s="84"/>
      <c r="E7" s="87"/>
      <c r="F7" s="87"/>
    </row>
    <row r="8" spans="2:6">
      <c r="B8" s="87"/>
      <c r="C8" s="87"/>
      <c r="D8" s="84"/>
      <c r="E8" s="87"/>
      <c r="F8" s="87"/>
    </row>
    <row r="9" spans="2:6">
      <c r="B9" s="1" t="s">
        <v>138</v>
      </c>
      <c r="C9" s="83" t="s">
        <v>8</v>
      </c>
      <c r="D9" s="84">
        <v>3820</v>
      </c>
      <c r="E9" s="4"/>
      <c r="F9" s="94">
        <f t="shared" ref="F9:F16" si="0">E9*D9</f>
        <v>0</v>
      </c>
    </row>
    <row r="10" spans="2:6">
      <c r="B10" s="1" t="s">
        <v>137</v>
      </c>
      <c r="C10" s="83" t="s">
        <v>9</v>
      </c>
      <c r="D10" s="84">
        <v>6588</v>
      </c>
      <c r="E10" s="4"/>
      <c r="F10" s="94">
        <f t="shared" si="0"/>
        <v>0</v>
      </c>
    </row>
    <row r="11" spans="2:6">
      <c r="B11" s="1" t="s">
        <v>134</v>
      </c>
      <c r="C11" s="83" t="s">
        <v>10</v>
      </c>
      <c r="D11" s="84">
        <v>6828</v>
      </c>
      <c r="E11" s="4"/>
      <c r="F11" s="94">
        <f t="shared" si="0"/>
        <v>0</v>
      </c>
    </row>
    <row r="12" spans="2:6">
      <c r="B12" s="1" t="s">
        <v>135</v>
      </c>
      <c r="C12" s="83" t="s">
        <v>11</v>
      </c>
      <c r="D12" s="84">
        <v>5340</v>
      </c>
      <c r="E12" s="4"/>
      <c r="F12" s="94">
        <f t="shared" si="0"/>
        <v>0</v>
      </c>
    </row>
    <row r="13" spans="2:6">
      <c r="B13" s="1" t="s">
        <v>136</v>
      </c>
      <c r="C13" s="83" t="s">
        <v>12</v>
      </c>
      <c r="D13" s="84">
        <v>5020</v>
      </c>
      <c r="E13" s="4"/>
      <c r="F13" s="94">
        <f t="shared" si="0"/>
        <v>0</v>
      </c>
    </row>
    <row r="14" spans="2:6">
      <c r="B14" s="95" t="s">
        <v>121</v>
      </c>
      <c r="C14" s="32" t="s">
        <v>117</v>
      </c>
      <c r="D14" s="84">
        <v>9223.1999999999989</v>
      </c>
      <c r="E14" s="4"/>
      <c r="F14" s="94">
        <f t="shared" si="0"/>
        <v>0</v>
      </c>
    </row>
    <row r="15" spans="2:6">
      <c r="B15" s="95" t="s">
        <v>122</v>
      </c>
      <c r="C15" s="32" t="s">
        <v>118</v>
      </c>
      <c r="D15" s="84">
        <v>12800.4</v>
      </c>
      <c r="E15" s="4"/>
      <c r="F15" s="94">
        <f t="shared" si="0"/>
        <v>0</v>
      </c>
    </row>
    <row r="16" spans="2:6">
      <c r="B16" s="95" t="s">
        <v>123</v>
      </c>
      <c r="C16" s="32" t="s">
        <v>119</v>
      </c>
      <c r="D16" s="84">
        <v>13084.8</v>
      </c>
      <c r="E16" s="4"/>
      <c r="F16" s="94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OfficeServ 7400</vt:lpstr>
      <vt:lpstr>OfficeServ 7200</vt:lpstr>
      <vt:lpstr>OfficeServ 7100</vt:lpstr>
      <vt:lpstr>OfficeServ 7070</vt:lpstr>
      <vt:lpstr>OLD</vt:lpstr>
    </vt:vector>
  </TitlesOfParts>
  <Company>s-link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borins</dc:creator>
  <cp:lastModifiedBy>Андрей</cp:lastModifiedBy>
  <cp:lastPrinted>2009-10-27T09:18:32Z</cp:lastPrinted>
  <dcterms:created xsi:type="dcterms:W3CDTF">2007-09-15T10:15:38Z</dcterms:created>
  <dcterms:modified xsi:type="dcterms:W3CDTF">2019-12-18T07:41:34Z</dcterms:modified>
</cp:coreProperties>
</file>